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IGCMA\Documentos Conversatorio Nacional SIGCMA 18-19 de septiembre\1.Plan Operativo con el respectivo seguimiento 2016-2017\"/>
    </mc:Choice>
  </mc:AlternateContent>
  <bookViews>
    <workbookView xWindow="0" yWindow="0" windowWidth="24000" windowHeight="9735"/>
  </bookViews>
  <sheets>
    <sheet name="Planeación Estrategica" sheetId="1" r:id="rId1"/>
    <sheet name="Administrativa y Financiera" sheetId="2" r:id="rId2"/>
    <sheet name="Asistencia Legal" sheetId="3" r:id="rId3"/>
    <sheet name="Oficina Judicial" sheetId="4" r:id="rId4"/>
    <sheet name="Talento Humano" sheetId="5" r:id="rId5"/>
    <sheet name="Gestión Tecnológica"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6" l="1"/>
  <c r="K10" i="6"/>
  <c r="P10" i="5" l="1"/>
  <c r="P9" i="5"/>
  <c r="P7" i="5"/>
  <c r="P6" i="5"/>
  <c r="P5" i="5"/>
  <c r="R12" i="4" l="1"/>
  <c r="R11" i="4"/>
  <c r="P11" i="4"/>
  <c r="R10" i="4"/>
  <c r="P10" i="4"/>
  <c r="R9" i="4"/>
  <c r="P9" i="4"/>
  <c r="R7" i="4"/>
  <c r="R14" i="4" s="1"/>
  <c r="P7" i="4"/>
  <c r="R6" i="4"/>
  <c r="R5" i="4"/>
  <c r="P5" i="4"/>
  <c r="K25" i="2" l="1"/>
  <c r="K24" i="2"/>
  <c r="K23" i="2"/>
  <c r="K22" i="2"/>
  <c r="K20" i="2"/>
  <c r="K19" i="2"/>
  <c r="K18" i="2"/>
  <c r="K17" i="2"/>
  <c r="K12" i="2"/>
  <c r="K11" i="2"/>
  <c r="K10" i="2"/>
  <c r="K13" i="1" l="1"/>
  <c r="K12" i="1"/>
  <c r="K11" i="1"/>
  <c r="K10" i="1"/>
  <c r="K9" i="1"/>
</calcChain>
</file>

<file path=xl/sharedStrings.xml><?xml version="1.0" encoding="utf-8"?>
<sst xmlns="http://schemas.openxmlformats.org/spreadsheetml/2006/main" count="720" uniqueCount="318">
  <si>
    <t>Consejo Superior de la Judicatura</t>
  </si>
  <si>
    <t>Nº</t>
  </si>
  <si>
    <t>PROYECTO</t>
  </si>
  <si>
    <t>FECHA DE CONTROL</t>
  </si>
  <si>
    <t>CANTIDAD REALIZADA</t>
  </si>
  <si>
    <t>%</t>
  </si>
  <si>
    <t>JUSTIFICACIÓN</t>
  </si>
  <si>
    <t>AVANCE</t>
  </si>
  <si>
    <t xml:space="preserve">OBSERVACIONES  </t>
  </si>
  <si>
    <t>N.A</t>
  </si>
  <si>
    <t>semestral</t>
  </si>
  <si>
    <t>POLITICA</t>
  </si>
  <si>
    <t>INFRAESTRUCTURA JUDICIAL</t>
  </si>
  <si>
    <t>ESTRATEGIAS PSD 2015-2018</t>
  </si>
  <si>
    <t>PROGRAMAS</t>
  </si>
  <si>
    <t>ACTIVIDADES</t>
  </si>
  <si>
    <t>OBJETIVOS</t>
  </si>
  <si>
    <t>INDICADOR DE SEGUIMIENTO DEL PSD</t>
  </si>
  <si>
    <t>Adquirir, construir y adecuar la infraestructura física al servicio de la Rama Judicial</t>
  </si>
  <si>
    <t>Construcción de infraestructura propia del sector</t>
  </si>
  <si>
    <t>TIPO DE INDICADOR</t>
  </si>
  <si>
    <t>GESTION</t>
  </si>
  <si>
    <t>AREA RESPONSABLE</t>
  </si>
  <si>
    <t>PROYECTO NIVEL CENTRAL</t>
  </si>
  <si>
    <t>Construcción y Dotación Sedes Despachos Judiciales para Ciudades Intermedias y Cabeceras de Circuito</t>
  </si>
  <si>
    <t>Mejoramiento y Mantenimiento de la Infraestructura Propia del Sector</t>
  </si>
  <si>
    <t>Mejoramiento y mantenimiento de Infraestructura Propia del Sector</t>
  </si>
  <si>
    <t>1) Gestionar los Recursos para la continuar la construccion de la Sede Judicial.
2) Adelantar Proceso contractual respectivo</t>
  </si>
  <si>
    <t>Director Seccional de Administración Judicial y Coordinación Administrativa y Financiera.</t>
  </si>
  <si>
    <t>AMPLIACION PROYECTO</t>
  </si>
  <si>
    <t>Brindar instalaciones funcionales y dignas para el servidor judicial</t>
  </si>
  <si>
    <t>(Número Actividades Realizadas/ Número Actividades Programadas)*100</t>
  </si>
  <si>
    <t>Dirección Ejecutiva Seccional de Administración Judicial</t>
  </si>
  <si>
    <t>Pereira - Risaralda</t>
  </si>
  <si>
    <t>Continuar con la construccion de la Sede Judicial de Apia Fase 3</t>
  </si>
  <si>
    <t>CORTE ABRIL 30 DE 2017, YA FUERON ASIGNADOS $350.000.000 POR PARTE DE LA UIF, PARA CONTINUAR CONSTRUCCION FASE 3</t>
  </si>
  <si>
    <t xml:space="preserve">Obtener en Donación, lote en el Municipio de Dosquebradas, para la construcción de Palacio de Justicia </t>
  </si>
  <si>
    <t xml:space="preserve">Obtener en Donación, lote en el Municipio de Santa Rosa, para la construcción de Palacio de Justicia </t>
  </si>
  <si>
    <t xml:space="preserve">Obtener en Donación, lote en el Municipio de la Virginia, para la construcción de Palacio de Justicia </t>
  </si>
  <si>
    <t>1. Elevar Petición al alcalde de Dosquebradas Solicitando  la donacion del Lote</t>
  </si>
  <si>
    <t>Adelantar la adquisición y construcción de bienes inmuebles para la Rama Judicial en
la geografía nacional en consonancia con el crecimiento y desarrollo de las
necesidades de justicia</t>
  </si>
  <si>
    <t>CALIDAD DE LA JUSTICIA</t>
  </si>
  <si>
    <t>Socializar, divulgar y ampliar el Sistema de Gestión de Calidad a todas las dependencias y Corporaciones Nacionales de la Rama Judicial</t>
  </si>
  <si>
    <t>Investigación básica, aplicada y estudios</t>
  </si>
  <si>
    <t>Implementación de un Sistema de Gestión Integrado del Consejo Superior de la Judicatura a nivel nacional</t>
  </si>
  <si>
    <t>Certificar y/o mantener el certificado en las normas de gestión de calidad y/o ambiental, en las dependencias administrativas y judiciales.</t>
  </si>
  <si>
    <t>Ampliar y mantener el Sistema Integrado y Control de Calidad y/o Medio Ambiente</t>
  </si>
  <si>
    <t>(Número de dependencias certificas / Número de dependencias programadas para certificación ) * 100</t>
  </si>
  <si>
    <t>1. Realizar Inventario de los Empleados Certificados. 2. solicitar a la Entidad competente realizar la capacitación para obtener la certificación.</t>
  </si>
  <si>
    <t>Rama judicial del Poder Público</t>
  </si>
  <si>
    <t>Dirección Seccional de Administración  Judicial de Pereira</t>
  </si>
  <si>
    <t>PLAN OPERATIVO 2017 MEJORAMIENTO INFRAESTRUCTURA FISICA</t>
  </si>
  <si>
    <t>Continuar con la construccion de la Sede Judicial de Apia</t>
  </si>
  <si>
    <t>La edificación fue consumida por un incendio por lo que se hace necesario su reconstrucción.</t>
  </si>
  <si>
    <t>Se asignarón los recuros económicos para la construcción de la segunda etapa del Proyecto.</t>
  </si>
  <si>
    <t>Actualmente se está en la construcción de la Segunda etapa.</t>
  </si>
  <si>
    <t>Modernizacion de la Celda de Medida y Celda de Proteccion ubicadas en la Subestacion.</t>
  </si>
  <si>
    <t>1) Realizar Estudio Previo. 2) Gestionar los Recursos. 3) Adelantar Proceso contractual respectivo. 4) Cotratacion y ejecucion.</t>
  </si>
  <si>
    <t>Brindar instalaciones funcionales y dignas para el servicio judicial</t>
  </si>
  <si>
    <t>Mejorar las condiciones de seguridad en el uso y mantenimiento de las instalaciones electricas de la subestacion.</t>
  </si>
  <si>
    <t>Se asignarón los recuros económicos para la ejecución del Proyecto.</t>
  </si>
  <si>
    <t>Actualmente nos encontramos preparando el Proceso contractual.</t>
  </si>
  <si>
    <t xml:space="preserve"> Instalación de Reconectador de 33 kV en reemplaso de cajas primarias existntes.</t>
  </si>
  <si>
    <t>Garantizar la seguridad de los operarios del sistema en el momento de cortes programados, asi como la eficiencia del procedimiento y la integridad de las instalaciones y equipos.</t>
  </si>
  <si>
    <t>Rehabilitacion de barandas de concreto armado (primera fase) en terrazas de Palacio de Justicia de Pereira.</t>
  </si>
  <si>
    <t>Garantizar la integridad estructural de estos elementos, y la seguridad de los usuarios y servidores judiciales.</t>
  </si>
  <si>
    <t>Adecuar el edificio Palacio de Justicia en Municipio de Quinchía Risaralda</t>
  </si>
  <si>
    <t>1) Realizar el Diseño Arquitectónico Autosustentable y Bioclimático, 2) Gestionar los Recursos para la modernizacion, ampliacion y mejoramiento de los espacios fisicos 3) Adelantar Proceso contractua respectivo</t>
  </si>
  <si>
    <t>anual</t>
  </si>
  <si>
    <t>Adecuar la edificación a las normas Ambientales.</t>
  </si>
  <si>
    <t>En la actualidad se realizan los estudios previos correspondientes para determinar los  costos del proyecto.</t>
  </si>
  <si>
    <t>Pendiente de Asignación de Presupuesto</t>
  </si>
  <si>
    <t>Continuar la Implementación de Jardines verticales  en las Areas de Circulación del palacio de Justicia de Pereira</t>
  </si>
  <si>
    <t>1) Realizar el Diseño Autosustentable y Bioclimático, 2) Gestionar los Recursos para la modernizacion y mejoramiento de los espacios fisicos de circulación 3) Adelantar Proceso contractual respectivo.
4) Ejecucion.</t>
  </si>
  <si>
    <t>La implementacion de sistemas naturales para mejorar las condiciones higrotermicas de los espacios, de acuerdo al Manual de Espacios Fisicos saludables, es un compromiso de esta administración tanto para los servidores judiciales como para los usuarios del servicio, en cuanto a la mejora de las instalaciones acordes a las necesidades de los usuarios internos y externos</t>
  </si>
  <si>
    <t>En la actualidad se realizan los estudios previos correspondientes para determinar las cantidades y costos comerciales y de este modo, continuar con la implementacion de estos sistemas.</t>
  </si>
  <si>
    <t xml:space="preserve">Se estan evaluando otras zonas para la continuacion del programa.
</t>
  </si>
  <si>
    <t xml:space="preserve">Continuar con la Rehabilitacion de techos de pasillos de Torre A. </t>
  </si>
  <si>
    <t>Debido al avanzado estado de deterioro encontrado en la Torre A, la cuantia del contrato inicial se agoto sin poder intervenir el resto de la edificación.</t>
  </si>
  <si>
    <t>Se cuenta con los resultados satisfactorios de la rehabilitacion en la planta 2da, el estudio previo esta preparado, solo a falta de actualizar las cotizaciones recibidas y asignacion de presupuesto</t>
  </si>
  <si>
    <t>Iniciar la Rehabilitación estructural parcial e impermeabilizacion de rampa de acceso al Estacionamiento del Palacio de Justicia de Pereira</t>
  </si>
  <si>
    <t>1) Investigar  el alcance de la patologia y  definir sistema de reparacion. 2) Realizar Estudio Previo. 3) Gestionar los Recursos. 4) Adelantar Proceso contractual respectivo. 5) Cotratacion y ejecucion.</t>
  </si>
  <si>
    <t>Garantizar la durabilidad de los elementos estructurales del Edificio.</t>
  </si>
  <si>
    <t>Se han recibido propuestas de reparacion, se está evaluando el sistema que mejor pueda ajustarse al funcionamiento del Edificio y su durabilidad.</t>
  </si>
  <si>
    <t>Iniciar el proyecto de Suministro, actualización e instalación del sistema de Alarma, Evacuación y Detención de Incendio para la Torre A, B y C del Palacio de Justicia de Pereira</t>
  </si>
  <si>
    <t>Garantizar la seguridad de los servidores judiciales y usuarios del Palacio de Justicia de Pereira,  en caso de emergencia o incendio.</t>
  </si>
  <si>
    <t>Se cuenta con cotizacion de referencia para llevar a cabo la actualizacion. Estudio Previo por redactar.</t>
  </si>
  <si>
    <t>Adecuar y renovar las  instalaciones de energia y datos de  Oficina de Titulos del Palacio de Justicia de Pereira</t>
  </si>
  <si>
    <t>Acondicionar espacios de acuerdo a los requerimientos funcionales y renovacion de red electrica y de datos</t>
  </si>
  <si>
    <t>Se cuenta con mediciones y cotizacion de referencia. Estudio Previo por redactar.</t>
  </si>
  <si>
    <t>Servicio de mantenimiento de los equipos electrónicos de seguridad y emergencia (sistema integrado de deteccion de incendio y sistema magnetico de puertas) del Palacio de Justicia de Pereira.</t>
  </si>
  <si>
    <t>Mantener en correcto funcionamiento el sistema actual de alarma y deteccion de incendio del Palacio de Justicia de Pereira.</t>
  </si>
  <si>
    <t>Mantenimiento preventivo y correctivo de instalaciones y elementos constructivos (cubiertas, instalaciones sanitarias, fachadas y paredes), de las Sedes Judiciales de Dosquebradas y Palacio de Justicia de Pereira</t>
  </si>
  <si>
    <t>Recuperar y mantenter el correcto estado de conservacion de los elementos constructivos de las distintas sedes judiciales</t>
  </si>
  <si>
    <t>Estudio de Diagnostico Estructural, analisis de Vulnerabilidad Sismica y Patologias para la Estructura de la Sede Judicial de Belen de Umbria</t>
  </si>
  <si>
    <t>Evaluar las causas y soluciones a la patologia estructural detectada en el Edificio de la Sede Judicial de Belen de Umbria.</t>
  </si>
  <si>
    <t>Suministro y mantenimiento de las persiana verticales en el Palacio de Justicia de Pereira.</t>
  </si>
  <si>
    <t>Garantizar la integridad de estos elementos, y la seguridad de los usuarios y servidores judiciales.</t>
  </si>
  <si>
    <t>Continuar con el Cambio de iluminacion fluorescente a LED en las Sedes Judiciales del Distrito, generando ahorro de energía y contribuyendo al desarrollo de las políticas ambientales de la seccional</t>
  </si>
  <si>
    <t xml:space="preserve">Mejorar las condiciones de  en el uso y mantenimiento de las lamparas </t>
  </si>
  <si>
    <t xml:space="preserve">Suministro e instalacion de aire acondicionado para la sala de servidores y monitores en el Palacio de Justicia de Pereira </t>
  </si>
  <si>
    <t>Mejorar las condiciones de  trabajo en estas areas y garantizar el flujo de temperatura adecuada que garantice el correcto funcionamiento de los equipos.</t>
  </si>
  <si>
    <t>Imperemeabilizacion de terrazas exteriores, por la entrada principal</t>
  </si>
  <si>
    <t>Cerramiento oficinas afectadas por las palomas que habitan el Palacio de Justicia de Pereira</t>
  </si>
  <si>
    <t>Mejorar las condiciones de  trabajo en estas areas y garantizar la salud de los usuarios y servidores Judiciales.</t>
  </si>
  <si>
    <t>Se realizarán los estudios previos correspondientes.</t>
  </si>
  <si>
    <t>Rama Judicial del Poder Público</t>
  </si>
  <si>
    <t>Sala Administrativa</t>
  </si>
  <si>
    <t>Dirección Ejecutiva de Administración Judicial</t>
  </si>
  <si>
    <t>PLAN OPERATIVO VIGENCIA 2017</t>
  </si>
  <si>
    <t>UNIDAD, AREA O DEPENDENCIA RESPONSABLE: _______________________________________</t>
  </si>
  <si>
    <t>OBJETIVO ESPECIFICO PLAN SECTORIAL DE DESARROLLO</t>
  </si>
  <si>
    <t>PROGRAMA</t>
  </si>
  <si>
    <t>OBJETIVO ESPECIFICO DE LA UNIDAD</t>
  </si>
  <si>
    <t>METAS</t>
  </si>
  <si>
    <t>INDICADOR</t>
  </si>
  <si>
    <t>UNIDAD RESPONSABLE</t>
  </si>
  <si>
    <t>SEGUIMIENTO</t>
  </si>
  <si>
    <t>CUMPLIMIENTO</t>
  </si>
  <si>
    <t>TRIMESTRE 1</t>
  </si>
  <si>
    <t>TRIMESTRE 2</t>
  </si>
  <si>
    <t>TRIMESTRE 3</t>
  </si>
  <si>
    <t>TRIMESTRE 4</t>
  </si>
  <si>
    <t>Adquisición, producción y mantenimiento de la dotación administrativa</t>
  </si>
  <si>
    <t>Fortalecimiento de los sistemas de información, comunicaciones y documentación de la Rama Judicial a nivel nacional</t>
  </si>
  <si>
    <t>Contestación oportuna de derechos de petición</t>
  </si>
  <si>
    <t>Contestar oportunamente los derechos de petición</t>
  </si>
  <si>
    <t>Revisar permanantemente SIGOBIUS y darle trámite oportuno a las peticiones</t>
  </si>
  <si>
    <t>Número de Derechos de petición contestados oportunamente/número de derechos de petición presentados</t>
  </si>
  <si>
    <t>eficiencia</t>
  </si>
  <si>
    <t>Asistencia Legal</t>
  </si>
  <si>
    <t>Indique el cumplimiento real logrado durante el trimestre 1. El cumplimiento debe tener los soportes correspondientes.</t>
  </si>
  <si>
    <t>Indique el cumplimiento real logrado durante el trimestre 2. El cumplimiento debe tener los soportes correspondientes.</t>
  </si>
  <si>
    <t>Indique el cumplimiento real logrado durante el trimestre 3. El cumplimiento debe tener los soportes correspondientes.</t>
  </si>
  <si>
    <t>Indique el cumplimiento real logrado durante el trimestre 4. El cumplimiento debe tener los soportes correspondientes.</t>
  </si>
  <si>
    <t>Sumatoria de los cumplimientos trimestrales logrados durante la vigencia del Plan.</t>
  </si>
  <si>
    <r>
      <t>TRIM 1:</t>
    </r>
    <r>
      <rPr>
        <sz val="8"/>
        <rFont val="Tahoma"/>
        <family val="2"/>
      </rPr>
      <t xml:space="preserve"> 90% </t>
    </r>
  </si>
  <si>
    <r>
      <t>TRIM 2:</t>
    </r>
    <r>
      <rPr>
        <sz val="8"/>
        <rFont val="Tahoma"/>
        <family val="2"/>
      </rPr>
      <t xml:space="preserve"> 90% </t>
    </r>
  </si>
  <si>
    <r>
      <t>TRIM 3</t>
    </r>
    <r>
      <rPr>
        <sz val="8"/>
        <rFont val="Tahoma"/>
        <family val="2"/>
      </rPr>
      <t xml:space="preserve">: 90% </t>
    </r>
  </si>
  <si>
    <r>
      <t>TRIM 4:</t>
    </r>
    <r>
      <rPr>
        <sz val="8"/>
        <rFont val="Tahoma"/>
        <family val="2"/>
      </rPr>
      <t xml:space="preserve"> 90% </t>
    </r>
  </si>
  <si>
    <t xml:space="preserve">PLAN OPERATIVO OFICINA JUDICIAL DE PEREIRA </t>
  </si>
  <si>
    <t>AÑO 2017</t>
  </si>
  <si>
    <t>ESTRATEGIAS PSD2015-2018</t>
  </si>
  <si>
    <t xml:space="preserve">PROGRAMAS </t>
  </si>
  <si>
    <t xml:space="preserve">PROYECTO NIVEL CENTRAL </t>
  </si>
  <si>
    <t xml:space="preserve">PROYECTO </t>
  </si>
  <si>
    <t xml:space="preserve">OBJETIVOS </t>
  </si>
  <si>
    <t xml:space="preserve">AREA RESPONSABLE </t>
  </si>
  <si>
    <t>INDICADOR DE SEGUIMIENTO DEL PLAN OPERATIVO</t>
  </si>
  <si>
    <t xml:space="preserve">FECHA LIMITE </t>
  </si>
  <si>
    <t xml:space="preserve">PERÍODO DE EVALUACIÓN </t>
  </si>
  <si>
    <t>JUSTIFICACION</t>
  </si>
  <si>
    <t xml:space="preserve">% AVANCE 1ER TRIMESTRE </t>
  </si>
  <si>
    <t xml:space="preserve">OBSERVACIONES </t>
  </si>
  <si>
    <t xml:space="preserve">% AVANCE 2DO TRIMESTRE </t>
  </si>
  <si>
    <t xml:space="preserve">% AVANCE 3er TRIMESTRE </t>
  </si>
  <si>
    <t xml:space="preserve">% AVANCE 4to TRIMESTRE </t>
  </si>
  <si>
    <t>DEMOCRATIZACIÓN DE LA ADMINISTRACIÓN DE JUSTICIA</t>
  </si>
  <si>
    <t xml:space="preserve">Optimizar el Registro  de Jueces de Paz y de Reconsideración,  Abogados, Auxiliares de la Justicia y Consultorios Jurídicos </t>
  </si>
  <si>
    <t>Adquisición y/o producción de equipos, materiales, suministros y servicios propios del sector</t>
  </si>
  <si>
    <t>Implementación y fortalecimiento de la Unidad de Registro Nacional de Abogados - Auxiliares de la Justicia, sistemas de control información y publicaciones a nivel nacional</t>
  </si>
  <si>
    <t xml:space="preserve">Actualizar Lista Auxiliares de la Justicia   </t>
  </si>
  <si>
    <t xml:space="preserve">1, Elaborar cronograma para la inscripción de nuevas personas interesadas en integrar la lista.
2, Publicar convocatoria y recibir hojas de vida 
3, Estudio hojas de vida
4, Publicación listado de admitidos e inadmitidos 
5, Resolver objeciones 
6, Constitución Póliza para Secuestres
7, Publicación  en página Web de Lista Definitiva 
8, Envio de la lista a los Despachos Judiciales e Inspecciones de Policía  </t>
  </si>
  <si>
    <t>Llevar y mantener actualizado el registro de auxiliares de la justicia</t>
  </si>
  <si>
    <t>Jefe de la Oficina Judicial</t>
  </si>
  <si>
    <t>(Nº de actividades realizadas  / Nº de actividades programadas)*100</t>
  </si>
  <si>
    <t xml:space="preserve">EFICIENCIA </t>
  </si>
  <si>
    <t>MES DE ABRIL de 2017</t>
  </si>
  <si>
    <t>ANUAL</t>
  </si>
  <si>
    <t>Contar con herramientas actualizadas para el funcionamiento de los Juzgados</t>
  </si>
  <si>
    <t>Se dio cumplimiento al plan proyectado por medio de Resolución DESAJPER17-257 PUBLICADO EN PAGINA RAMA JUDICIAL</t>
  </si>
  <si>
    <t>DESARROLLO DEL TALENTO HUMANO</t>
  </si>
  <si>
    <t>Divulgación, asistencia técnica y capacitación del recurso humano</t>
  </si>
  <si>
    <t>Capacitación, formación de funcionarios y empleados judiciales y del personal administrativo.</t>
  </si>
  <si>
    <t xml:space="preserve">Capacitación  Servidores Judiciales </t>
  </si>
  <si>
    <t xml:space="preserve">1.  Elaborar presentación de capacitación 
2  Elaborar cronograma de capacitación 
3. Remitir circular a los Despachos Judiciales y área administrativa informando las fechas de capacitación.
4. Capacitar en el manejo de archivo y Tablas de Retención Documental                                               </t>
  </si>
  <si>
    <t xml:space="preserve">Capacitar a los servidores Judiciales y personal administrativo  en el manejo y actualización de tablas de Retención Documental </t>
  </si>
  <si>
    <t xml:space="preserve">Gestión Documental a través del Comité Seccional de Archivo, </t>
  </si>
  <si>
    <t>No. de Despachos Judiciales y oficinas  capacitados / No. Total de Despachos Judiciales del Distrito. Y oficinas administrativas*100</t>
  </si>
  <si>
    <t>NOVIEMBRE DE 2017</t>
  </si>
  <si>
    <t>SEMESTRAL</t>
  </si>
  <si>
    <t>Fortalecer el proceso cultural de calidad en la gestión judicial, prevención del riesgo y conservación del medio ambiente.</t>
  </si>
  <si>
    <t>Se remitió a la Magistrada Beatriz,  proyecto de presentación de capacitación para revisión</t>
  </si>
  <si>
    <t xml:space="preserve">Se ajustó presentación  para la capacitación,  según observaciones </t>
  </si>
  <si>
    <t xml:space="preserve">Capacitación  los Servidores Judiciales </t>
  </si>
  <si>
    <t>Gestionar ante el Banco Agrario la capacitación  a los servidores judiciales  de los Tribunales y Centros de Servicios sobre el manejo del software de títulos judiciales.</t>
  </si>
  <si>
    <t xml:space="preserve">Capacitar a los servidores Judiciales en el manjejo del software de títulos Judiciales </t>
  </si>
  <si>
    <t xml:space="preserve">Gestión Tecnológica  Dirección Seccional de Administración Judicial    Apoya:  Oficina Judicial </t>
  </si>
  <si>
    <t>No. de Despachos Judiciales capacitados / No. Total de Despachos Judiciales del Distrito a capacitar.*100</t>
  </si>
  <si>
    <t>JULIO DE 2017</t>
  </si>
  <si>
    <t>N.A.</t>
  </si>
  <si>
    <t>TRIMESTRAL</t>
  </si>
  <si>
    <t xml:space="preserve">Prestar un mejor servicio al usuario y controlar el manejo de los titulos judiciales </t>
  </si>
  <si>
    <t>Se capacitó en manejo del portal al centro de servicios Penal Acusatorio y Centro de Servicios Adolescentes</t>
  </si>
  <si>
    <t>Se dictó capacitación sobre el manejo del portal  Banco Agrario a Funcionarios de la &gt;Sala Civil Familia, División de cuentas especiales y Cobro coactivo, Juzgado 5 civil del circuito, Juzgado 3 administrativo, y Juzgado 1 penal de conocimiento</t>
  </si>
  <si>
    <t>Fortalecer el sistema de atención al ciudadano</t>
  </si>
  <si>
    <t>Encuesta satisfacción del servicio</t>
  </si>
  <si>
    <t>1.  Elaborar la encuesta                                                            2. Aprobación de la encuesta por el Director             3. Desarrollo de la encuesta por los usuarios        4.  Análisis y estadística de las encuestas                                      5. Plan de mejoramiento de acuerdo a los resultados de la encuesta</t>
  </si>
  <si>
    <t xml:space="preserve">Mejorar la calidad de la atención </t>
  </si>
  <si>
    <t xml:space="preserve">  Dirección Seccional de Administración Judicial    Apoya:  Oficina Judicial </t>
  </si>
  <si>
    <t>No,de quejas / total de encuentas realizadas</t>
  </si>
  <si>
    <t>EFICACIA</t>
  </si>
  <si>
    <t xml:space="preserve">SEMESTRAL </t>
  </si>
  <si>
    <t>Mejora del servicio, satisfacción del usuario</t>
  </si>
  <si>
    <t xml:space="preserve">Se hizo una prueba piloto de  encuentas  en un dia puntual generando observaciones de mejora en cuento  a disponer de mas personal para atención de tutelas y demandas, mas sillas para atención al público  </t>
  </si>
  <si>
    <t xml:space="preserve">Adecuación del archivo a la normativa </t>
  </si>
  <si>
    <t>1 .Diagnosticar cantidad de cajas y expedientes a depurar 
2. Depurar  los expedientes  de los Juzgados Penales municipales, responsabilidad del Juzgado Tercero penal Municipal de conocimiento (selección y conservación de los documentos)                               3.Registrar en tablas SAIDOJ  la documentación que reposa en el archivo.                                                          
4. Trasladar oficialmente las cajas al  archivo central.</t>
  </si>
  <si>
    <t>Disminur los tiempos de respuesta en las solicitudes de expedientes</t>
  </si>
  <si>
    <t>Coordinador(a) de la Oficina Judicial y Auxiliar dispuesto por el Consejo seccional de la judicatura</t>
  </si>
  <si>
    <t>No. de juzgados diagnosticadaos /total  de juzgados a revisar *100</t>
  </si>
  <si>
    <t xml:space="preserve">Revisión y  depuración del archivo de los juzgados Penales Municipales 1 2 3 4 5 6 7 8 9 los cuales se encuentran en el archivo central  sin el registro en SAIDOJ </t>
  </si>
  <si>
    <t>Se efectuó revisión de las cajas y expedientes a depurar faltando  340 cajas por revisar y diagnosticar el total de expedientes del juzgado 6. 
Se  revisó  918  cajas  que incluye  21458 expedientes</t>
  </si>
  <si>
    <t xml:space="preserve">
No. de cajas depuradas /total de cajas a depurar *100</t>
  </si>
  <si>
    <t xml:space="preserve">El tototal de cajas a depurar según diagnóstico son  1257 cajas </t>
  </si>
  <si>
    <t xml:space="preserve">Se inició depuración de cajas </t>
  </si>
  <si>
    <t xml:space="preserve">1. Recibir, revisar registrar y codificar las cajas de archivo remitidas por los diferentes juzgados </t>
  </si>
  <si>
    <t>Descongestionar el archivo de los diferentes Juzgados</t>
  </si>
  <si>
    <t xml:space="preserve">Coordinador(a) de la Oficina Judicial y Coordinador(a) Archivo Central </t>
  </si>
  <si>
    <t>No. De Cajas recibidas/ total de solicitudes de recepciòn</t>
  </si>
  <si>
    <t>N/A</t>
  </si>
  <si>
    <t>Organizar la documentación de la Rama Judicial conforme a las TRD y TVD.</t>
  </si>
  <si>
    <t xml:space="preserve">Se programó la recepción de archivo central, para 400 cajas los Juzgados solo enviaron 149 cajas de diferentes Juzgados </t>
  </si>
  <si>
    <t xml:space="preserve">Se programó la recepción de un total de 800 cajas para el semestre los juzgados enviaron 623 </t>
  </si>
  <si>
    <t xml:space="preserve">Depuración de las cuentas judiciaes y titulos judiciales </t>
  </si>
  <si>
    <t>1. Depurar y solicitar la prescripción de los depósitos judiciales de las cuentas bancarias inactivas  con el banco Agrario  y cancelación definitiva de las cuentas 
2. Analizar el estado de 1.115 titulos materializados y definir la posiblidad de destrucción. Elaborar el acto administrativo respectivo
3. Acompañar a los Juzgados en la realización de las conciliaciones bancarias 
4. Verificar y gestionar instalación del  módulo de depósitos judiciales en todos los juzgados
5.Gestionar los trámite ante el Banco Agrario para activar en el portal web la totalidad de cuentas judiciales.</t>
  </si>
  <si>
    <t xml:space="preserve">Mejorar la calidad de la atención, y cumplir los requierimientos de auditoría </t>
  </si>
  <si>
    <t>Oficina Judicial y Sistemas</t>
  </si>
  <si>
    <t>No. de actividades propuestas/ total de actividades *100</t>
  </si>
  <si>
    <t>MAYO 31 DE 2017</t>
  </si>
  <si>
    <t xml:space="preserve">MENSUAL </t>
  </si>
  <si>
    <t xml:space="preserve">Mejorar el procedimiento de depósitos y títulos judiciales </t>
  </si>
  <si>
    <t xml:space="preserve">Se solicitó la prescripción del total de cuentas inactivas
 se revisó la totalidad de ornes de pago relacionadas con los títulos depositados en custodia haciendo de volución de las mismas a los respectivos juzgados para su anulación y destrucción
El portal web esta funcionado para la totalidad de cuentas activas </t>
  </si>
  <si>
    <t xml:space="preserve">Depuración de  titulos judiciales </t>
  </si>
  <si>
    <t xml:space="preserve">Analizar, definir la posibilidad de prescripción o destrucción de los depósitos judiciales materializados que se encuentran en  28 cajas de archivo. 
Elaborar el acto administrativo respectivo </t>
  </si>
  <si>
    <t>Depurar el archivo de gestión de la oficina judicial</t>
  </si>
  <si>
    <t xml:space="preserve">Auxiliar tíltulos judiciales y Oficina Judicial </t>
  </si>
  <si>
    <t xml:space="preserve">Cajas depuradas/total de cajas </t>
  </si>
  <si>
    <t>Existencia de titulos judiciales sin registro de pre</t>
  </si>
  <si>
    <t>Se inició con el registro de títulos y ordenes de pago existentes en archivo</t>
  </si>
  <si>
    <t>PORCENTAJE DE EJECUCIÓN</t>
  </si>
  <si>
    <t>Dirección Seccional de Administración Judicial de Pereira</t>
  </si>
  <si>
    <t>PLAN OPERATIVO DE TALENTO HUMANO - AÑO 2017</t>
  </si>
  <si>
    <t xml:space="preserve">PLAN OPERTIVO AREA DE TALENTO HUMANO </t>
  </si>
  <si>
    <t>POLITICA PSD 2015-2018</t>
  </si>
  <si>
    <t>ESTRATEGIAS (PSD 2015-2018)</t>
  </si>
  <si>
    <t>PROGRAMAS (Plan Estratégico 2015-2018)</t>
  </si>
  <si>
    <t>PROYECTO NIVEL CENTRAL (Plan de Inversiones 2015-2018)</t>
  </si>
  <si>
    <t>PROYECTO NIVEL SECCIONAL</t>
  </si>
  <si>
    <t>OBJETIVOS NIVEL SECCIONAL</t>
  </si>
  <si>
    <t>ACTIVIDADES NIVEL SECCIONAL</t>
  </si>
  <si>
    <t>AREA RESPONSABLE NIVEL SECCIONAL</t>
  </si>
  <si>
    <t>INDICADOR DE SEGUIMIENTO DEL PLAN OPERATIVO SECCIONAL</t>
  </si>
  <si>
    <t>CANTIDAD PROYECTADA</t>
  </si>
  <si>
    <t>PERIODICIDAD DE LA MEDICION</t>
  </si>
  <si>
    <t>MEDICION DE LA VARIABLE AL PERIODO</t>
  </si>
  <si>
    <t>MEDICION DEL INDICADOR</t>
  </si>
  <si>
    <t>ANALISIS DEL INDICADOR - OBSERVACIONES</t>
  </si>
  <si>
    <t>1.</t>
  </si>
  <si>
    <t>DESARROLLO DEL TALENTO HUMANO (Numeral 3.3. PSD2015-2018)</t>
  </si>
  <si>
    <t>Desarrollar las competencias laborales en el servidor judicial (Numeral 3.3.2.1. PSD 2015-2018)</t>
  </si>
  <si>
    <t>Divulgacion, asistencia tecnica y capacitacion del recurso humano</t>
  </si>
  <si>
    <t>Mejoramiento de las habilidades y competencias del personal adscrito a la Direccion Seccional de Administración Judicial de Pereira</t>
  </si>
  <si>
    <t>Se identifican necesidades de capacitación para los servidores de la Dirección Seccional de Administración Judicial, en temas realacionados con la misión de la entidad</t>
  </si>
  <si>
    <t xml:space="preserve">Afianzar los conocimientos, habilidades y competencias del  personal adscrito a la Dirección Seccional de Administración Judicial de Pereira </t>
  </si>
  <si>
    <t>1.) Suscribir convenios de alianza estratégica para capacitación del personal con la ESAP, Comfamilar, SENA y A.F.P                      2.) Ejecutar el plan de capacitaciones del programa de competencias laborales</t>
  </si>
  <si>
    <t>Talento Humano</t>
  </si>
  <si>
    <t>(Número de actividades de capacitación ejecutadas / Número de actividades programadas) * 100</t>
  </si>
  <si>
    <t>GESTIÓN</t>
  </si>
  <si>
    <t>Al 30 de junio se ha desarrollado las siguientes actividades en competencias laborales: Funcionalidad del Aplicativo SIGCMA, Servicio al ciudadano y Competencias Gerenciales</t>
  </si>
  <si>
    <t>Crear un clima laboral apropiado en la Rama Judicial (Numeral 3.3.2.2 PSD 2015-2018)</t>
  </si>
  <si>
    <t>Proteccion y bienestar social del recurso humano</t>
  </si>
  <si>
    <t>Capacitación, formulación, implementación y fortalecimiento de programas de Bienestar Social para los servidores judiciales a nivel nacional.</t>
  </si>
  <si>
    <t>Fortalecimiento de los programas de Bienestar Social para los servidores de la Rama Judicial en Risaralda</t>
  </si>
  <si>
    <t>Se identifican necesidades de bienestar para los servidores de la Rama Judicial en Risarada Judicial</t>
  </si>
  <si>
    <t>Brindar espacio de bienestar social que contribuyan a mejoramiento de la calidad de vida de los servidores judiciales en Risaralda</t>
  </si>
  <si>
    <t>1.) Gestionar  alianzas Estratégicas  con entidades financieras, Cooperativas, Fondos de empleados, AFP, EPS, Universidades, Comfamiliar y Asonal Judicial para el apoyo a los programas 2.) Desarrollar las actividades del programa de Bienestar Social</t>
  </si>
  <si>
    <t>Al 30 de junio se ha desarrollado las siguientes actividades en Bienestar Social: Elaboración Programación de Actividades Plan de Bienestar Social 2017, Mesa de trabajo Gestión Interinstitucional, Semana de la mujer, Cumpleaños servidores judiciales DESAJ Pereira, Centro de Acondicionamiento Físico (gimnasio), Actividad Cultural Rama Judicial- Concierto grupo AD LIBITUM, Rumbaterapia, Animación de lectura, Juegos Interempresariales.</t>
  </si>
  <si>
    <t>Ejecución del proceso de induccion  al personal ingresado a  DESAJ</t>
  </si>
  <si>
    <t>El proceso de inducción es una herramienta fundamental fortalcer la cultura organizacional</t>
  </si>
  <si>
    <t>Realizar el proceso de inducción a las personas que ingresan a la DESAJ</t>
  </si>
  <si>
    <t>1.) Socializar la cartilla laboral, manual del servicio al cliente y código de Ètica y Buen Gobierno</t>
  </si>
  <si>
    <t>(Número de servidores judiciales capacitados / número Total de servidores judiciales nuevos) * 100</t>
  </si>
  <si>
    <t>Al 30 de junio se ha desarrollado las siguientes actividades en Inducción a los nuevos servidores judiciales</t>
  </si>
  <si>
    <t>Realización de actividades de prevención del riesgo osteomuscular para servidores de la Rama Judicial en Risaralda</t>
  </si>
  <si>
    <t>Se hace necesario socializar los beneficios que tiene el realizar actividad física, elemento para mejoramiento de la calidad de vida.</t>
  </si>
  <si>
    <t>Sensibilizar en la prevención del riesgo Psico-social - Servidores Judiciales más felices</t>
  </si>
  <si>
    <t>1.) Identificar la Población Objeto de servidores judiciales beneficiados con actividades deportivas y recreacionales  2,) Divulgación y Promoción de la Encuesta 3.) Aplicar encuesta de Bienestar Social - Servidores Judiciales más Felices 4,) Tabulación y análisis de la encuesta</t>
  </si>
  <si>
    <t>(No. de usuarios que diligencian la encuesta/ No. de usuarios programados para diligenciar la encuesta) * 100</t>
  </si>
  <si>
    <t>Se tiene determinado para el mes de Julio de 2017</t>
  </si>
  <si>
    <t>REDISEÑOS ORGANIZACIONALES (Numeral 3.4. PSD2015-2018)</t>
  </si>
  <si>
    <t>Adecuación Institucional (Numeral 3.4.3.2 PSD 2015-2018)</t>
  </si>
  <si>
    <t>Administración, atención, control y organización institucional para la administración del Estado.</t>
  </si>
  <si>
    <t>Implementación de proyecto de digitalización de los actos administrativos y soportes de pago de nómina</t>
  </si>
  <si>
    <t>La limitación de espacios físicos para el archivos de los soportes de nómina y las políticas de gestión ambiental, generan la necesidad de implementar nuevas alternativas para garantizar la guarda y custodia de los documentos</t>
  </si>
  <si>
    <t>Digitalización de los documentos que están en el Archivo físico de Hojas de Vida</t>
  </si>
  <si>
    <t xml:space="preserve">1) Escanea los documentos 2) Digitalizar las carpetas de documentos. </t>
  </si>
  <si>
    <t xml:space="preserve"> (# carpetas digitalizadas/ No. de carpetas a digitalizar Proyectadasde hojas de vida en archivo físico) *100    </t>
  </si>
  <si>
    <t>A junio se tiene digitalizadas 20 carpetas tomadas del archivo central debido a los cambios de personal en el Área de Talento Humano</t>
  </si>
  <si>
    <t xml:space="preserve"> (# carpetas digitalizadas/ # total de carpetas con ingreso en 2017) *100    </t>
  </si>
  <si>
    <t>A junio se han digitalizado la totalidad de carpetas correspondientes a los servidores judiciales que han ingresado</t>
  </si>
  <si>
    <t>PLAN OPERATIVO 2017 GESTION TECNOLOGICA</t>
  </si>
  <si>
    <t>TECNOLOGIA</t>
  </si>
  <si>
    <t>Desarrollar el Plan Estratégico Tecnológico de la Rama Judicial</t>
  </si>
  <si>
    <t>Adquisición, producción y mantenimiento de la dotación propia del sector</t>
  </si>
  <si>
    <t>Sistematización de Despachos Judiciales a Nivel Nacional</t>
  </si>
  <si>
    <t>Capacitar a los servidores judiciales de los municipios de Pueblo Rico, Apìa, Santuario, Balboa, Belèn de Umbrìa, Mistratò, La Virginia, La Celia, Marsella, Dosquebradas, Santa Rosa de Cabal, Guatica, Quinchìa, en la plataforma Justicia XXI web.</t>
  </si>
  <si>
    <t>1) Identificar la Población Objeto de la Capacitación, 2) Preparar la Capacitación. 3) Realizar convocatoria para garantizar la asistencia. 4) Realizar talleres de  capacitación con el nuevo sistema a los servidores judiciales relacionados.</t>
  </si>
  <si>
    <t>Fortalecer la Gestión Judicial de la Administración de Justicia a partir de la modernización y tecnificación de los modelos de gestión alineados al PET (Modelos de Despacho Judicial Virtual y Móvil)</t>
  </si>
  <si>
    <t>Coordinador Administrativo del área Administrativa y Financiera</t>
  </si>
  <si>
    <t>En etapa de ejecuciòn</t>
  </si>
  <si>
    <t>Se iniciò capacitaciòn en estos municipios como plan piloto, ya que los mismos no cuentan con sistema de reparto.</t>
  </si>
  <si>
    <t xml:space="preserve">Realizar la migraciòn de los equipos de còmputo por especialidades ubicados en la sede Palacio de Justicia de Pereira al nuevo  servidor de dominio. </t>
  </si>
  <si>
    <t>1) Identificar los equipos de còmputo por especialidad, 2) Crear las unidades organizativas por especialiadad. 3) Creaciòn de usuarios y equipos. 4) Configuraciòn de los equipos en sitio y migraciòn de informnaciòn.</t>
  </si>
  <si>
    <t>El avance del proceso ha sido gradual a raiz de la disponibilidad de los despachos judiciales.</t>
  </si>
  <si>
    <t>Capacitar al personal de soporte tecnológico adscrito a la Seccional y a los técnicos de la mesa de ayuda en instalación y configuración de las salas de audiencia con aplicativo CICERO.</t>
  </si>
  <si>
    <t>1) Identificar la Población Objeto de la Capacitación, 2) Preparar la Capacitación. 3) Realizar convocatoria para garantizar la asistencia. 4) Realizar la capacitación con el apoyo de los técnicos de la firma NEC de Colombia.</t>
  </si>
  <si>
    <t>Finalizado</t>
  </si>
  <si>
    <t>La capacitación se realizó con el apoyo de la Firma NEC de Colombia en cumplimiento del contrato 160-2016</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</si>
</sst>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9"/>
      <color indexed="8"/>
      <name val="Arial"/>
      <family val="2"/>
    </font>
    <font>
      <b/>
      <i/>
      <sz val="12"/>
      <color indexed="8"/>
      <name val="Times New Roman"/>
      <family val="1"/>
    </font>
    <font>
      <b/>
      <sz val="9"/>
      <color indexed="8"/>
      <name val="Arial"/>
      <family val="2"/>
    </font>
    <font>
      <sz val="9"/>
      <color theme="1"/>
      <name val="Trebuchet MS"/>
      <family val="2"/>
    </font>
    <font>
      <sz val="11"/>
      <color theme="1"/>
      <name val="Berylium"/>
    </font>
    <font>
      <sz val="11"/>
      <color theme="1"/>
      <name val="Calibri"/>
      <family val="2"/>
      <scheme val="minor"/>
    </font>
    <font>
      <b/>
      <sz val="11"/>
      <color theme="1"/>
      <name val="Calibri"/>
      <family val="2"/>
      <scheme val="minor"/>
    </font>
    <font>
      <b/>
      <sz val="11"/>
      <color theme="1"/>
      <name val="Arial"/>
      <family val="2"/>
    </font>
    <font>
      <i/>
      <sz val="10"/>
      <name val="Arial Narrow"/>
      <family val="2"/>
    </font>
    <font>
      <b/>
      <i/>
      <sz val="12"/>
      <name val="Times New Roman"/>
      <family val="1"/>
    </font>
    <font>
      <sz val="12"/>
      <name val="Times New Roman"/>
      <family val="1"/>
    </font>
    <font>
      <b/>
      <sz val="20"/>
      <name val="Tahoma"/>
      <family val="2"/>
    </font>
    <font>
      <b/>
      <sz val="12"/>
      <name val="Tahoma"/>
      <family val="2"/>
    </font>
    <font>
      <b/>
      <sz val="8"/>
      <name val="Tahoma"/>
      <family val="2"/>
    </font>
    <font>
      <b/>
      <sz val="8"/>
      <name val="Arial"/>
      <family val="2"/>
    </font>
    <font>
      <sz val="8"/>
      <name val="Tahoma"/>
      <family val="2"/>
    </font>
    <font>
      <b/>
      <u/>
      <sz val="8"/>
      <name val="Tahoma"/>
      <family val="2"/>
    </font>
    <font>
      <b/>
      <sz val="14"/>
      <color theme="1"/>
      <name val="Arial"/>
      <family val="2"/>
    </font>
    <font>
      <b/>
      <sz val="9"/>
      <color rgb="FF000000"/>
      <name val="Arial"/>
      <family val="2"/>
    </font>
    <font>
      <sz val="9"/>
      <color rgb="FF000000"/>
      <name val="Arial"/>
      <family val="2"/>
    </font>
    <font>
      <sz val="9"/>
      <name val="Arial"/>
      <family val="2"/>
    </font>
    <font>
      <u/>
      <sz val="11"/>
      <color theme="10"/>
      <name val="Calibri"/>
      <family val="2"/>
      <scheme val="minor"/>
    </font>
    <font>
      <sz val="9"/>
      <color theme="1"/>
      <name val="Arial"/>
      <family val="2"/>
    </font>
    <font>
      <sz val="11"/>
      <color indexed="8"/>
      <name val="Calibri Light"/>
      <family val="1"/>
      <scheme val="major"/>
    </font>
    <font>
      <sz val="11"/>
      <color theme="1"/>
      <name val="Calibri Light"/>
      <family val="1"/>
      <scheme val="major"/>
    </font>
    <font>
      <sz val="8"/>
      <color indexed="8"/>
      <name val="Arial"/>
      <family val="2"/>
    </font>
    <font>
      <sz val="8"/>
      <color theme="1"/>
      <name val="Arial"/>
      <family val="2"/>
    </font>
    <font>
      <b/>
      <i/>
      <sz val="8"/>
      <color indexed="8"/>
      <name val="Arial"/>
      <family val="2"/>
    </font>
    <font>
      <b/>
      <sz val="8"/>
      <color indexed="8"/>
      <name val="Arial"/>
      <family val="2"/>
    </font>
  </fonts>
  <fills count="14">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indexed="22"/>
        <bgColor indexed="64"/>
      </patternFill>
    </fill>
    <fill>
      <patternFill patternType="solid">
        <fgColor indexed="42"/>
        <bgColor indexed="64"/>
      </patternFill>
    </fill>
    <fill>
      <patternFill patternType="solid">
        <fgColor indexed="45"/>
        <bgColor indexed="64"/>
      </patternFill>
    </fill>
    <fill>
      <patternFill patternType="solid">
        <fgColor indexed="44"/>
        <bgColor indexed="64"/>
      </patternFill>
    </fill>
    <fill>
      <patternFill patternType="solid">
        <fgColor indexed="47"/>
        <bgColor indexed="64"/>
      </patternFill>
    </fill>
    <fill>
      <patternFill patternType="solid">
        <fgColor theme="0" tint="-0.34998626667073579"/>
        <bgColor indexed="64"/>
      </patternFill>
    </fill>
    <fill>
      <patternFill patternType="solid">
        <fgColor rgb="FFFFFF00"/>
        <bgColor indexed="64"/>
      </patternFill>
    </fill>
    <fill>
      <patternFill patternType="solid">
        <fgColor theme="2" tint="-0.249977111117893"/>
        <bgColor indexed="64"/>
      </patternFill>
    </fill>
    <fill>
      <patternFill patternType="solid">
        <fgColor theme="8"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bottom style="thin">
        <color auto="1"/>
      </bottom>
      <diagonal/>
    </border>
  </borders>
  <cellStyleXfs count="3">
    <xf numFmtId="0" fontId="0" fillId="0" borderId="0"/>
    <xf numFmtId="9" fontId="6" fillId="0" borderId="0" applyFont="0" applyFill="0" applyBorder="0" applyAlignment="0" applyProtection="0"/>
    <xf numFmtId="0" fontId="22" fillId="0" borderId="0" applyNumberFormat="0" applyFill="0" applyBorder="0" applyAlignment="0" applyProtection="0"/>
  </cellStyleXfs>
  <cellXfs count="169">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xf>
    <xf numFmtId="2" fontId="0" fillId="0" borderId="0" xfId="0" applyNumberFormat="1" applyAlignment="1">
      <alignment horizontal="center"/>
    </xf>
    <xf numFmtId="10" fontId="0" fillId="0" borderId="0" xfId="0" applyNumberFormat="1" applyAlignment="1">
      <alignment horizontal="center"/>
    </xf>
    <xf numFmtId="0" fontId="0" fillId="0" borderId="0" xfId="0"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 fontId="0" fillId="0" borderId="1" xfId="0" quotePrefix="1" applyNumberFormat="1" applyBorder="1" applyAlignment="1">
      <alignment horizontal="center" vertical="center"/>
    </xf>
    <xf numFmtId="1" fontId="0" fillId="0" borderId="1" xfId="0" applyNumberFormat="1" applyBorder="1" applyAlignment="1">
      <alignment horizontal="center" vertical="center"/>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2" fontId="1" fillId="4" borderId="1" xfId="0" applyNumberFormat="1" applyFont="1" applyFill="1" applyBorder="1" applyAlignment="1">
      <alignment horizontal="justify" vertical="top" wrapText="1"/>
    </xf>
    <xf numFmtId="2" fontId="1" fillId="4" borderId="1" xfId="0" applyNumberFormat="1" applyFont="1" applyFill="1" applyBorder="1" applyAlignment="1">
      <alignment horizontal="justify"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4" fillId="0" borderId="2" xfId="0" applyFont="1" applyFill="1" applyBorder="1" applyAlignment="1">
      <alignment horizontal="center" vertical="center" wrapText="1"/>
    </xf>
    <xf numFmtId="1" fontId="0" fillId="0" borderId="2" xfId="0" applyNumberFormat="1" applyBorder="1" applyAlignment="1">
      <alignment horizontal="center" vertical="center"/>
    </xf>
    <xf numFmtId="1" fontId="0" fillId="0" borderId="2" xfId="0" quotePrefix="1" applyNumberFormat="1" applyBorder="1" applyAlignment="1">
      <alignment horizontal="center" vertical="center"/>
    </xf>
    <xf numFmtId="2" fontId="1" fillId="4" borderId="2" xfId="0" applyNumberFormat="1" applyFont="1" applyFill="1" applyBorder="1" applyAlignment="1">
      <alignment horizontal="justify" vertical="center" wrapText="1"/>
    </xf>
    <xf numFmtId="0" fontId="0" fillId="0" borderId="0" xfId="0" applyBorder="1"/>
    <xf numFmtId="0" fontId="2" fillId="0" borderId="0" xfId="0" applyFont="1" applyAlignment="1">
      <alignment horizont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 fontId="0" fillId="0" borderId="1" xfId="0" applyNumberFormat="1" applyFill="1" applyBorder="1" applyAlignment="1">
      <alignment horizontal="center" vertical="center"/>
    </xf>
    <xf numFmtId="1" fontId="0" fillId="0" borderId="1" xfId="0" quotePrefix="1" applyNumberFormat="1" applyFill="1" applyBorder="1" applyAlignment="1">
      <alignment horizontal="center" vertical="center"/>
    </xf>
    <xf numFmtId="0" fontId="0" fillId="0" borderId="0" xfId="0" applyFill="1"/>
    <xf numFmtId="2" fontId="1" fillId="0" borderId="1" xfId="0" applyNumberFormat="1" applyFont="1" applyFill="1" applyBorder="1" applyAlignment="1">
      <alignment horizontal="justify" vertical="center" wrapText="1"/>
    </xf>
    <xf numFmtId="0" fontId="8" fillId="0" borderId="0" xfId="0" applyFont="1" applyAlignment="1">
      <alignment vertical="center"/>
    </xf>
    <xf numFmtId="0" fontId="9" fillId="0" borderId="0" xfId="0" applyFont="1" applyAlignment="1">
      <alignment horizontal="justify"/>
    </xf>
    <xf numFmtId="0" fontId="10" fillId="0" borderId="0" xfId="0" applyFont="1" applyAlignment="1">
      <alignment horizontal="center"/>
    </xf>
    <xf numFmtId="0" fontId="11" fillId="0" borderId="0" xfId="0" applyFont="1"/>
    <xf numFmtId="0" fontId="13" fillId="0" borderId="0" xfId="0" applyFont="1" applyFill="1" applyBorder="1" applyAlignment="1">
      <alignment horizontal="center"/>
    </xf>
    <xf numFmtId="0" fontId="14" fillId="0" borderId="0" xfId="0" applyFont="1" applyAlignment="1">
      <alignment horizontal="center" vertical="center" wrapText="1"/>
    </xf>
    <xf numFmtId="0" fontId="15" fillId="5" borderId="1" xfId="0" applyFont="1" applyFill="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6"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8" fillId="0" borderId="0" xfId="0" applyFont="1" applyAlignment="1">
      <alignment horizontal="center"/>
    </xf>
    <xf numFmtId="0" fontId="19" fillId="10" borderId="7" xfId="0" applyFont="1" applyFill="1" applyBorder="1" applyAlignment="1">
      <alignment horizontal="center" vertical="center" wrapText="1"/>
    </xf>
    <xf numFmtId="0" fontId="19" fillId="10" borderId="8" xfId="0" applyFont="1" applyFill="1" applyBorder="1" applyAlignment="1">
      <alignment horizontal="center" vertical="center" wrapText="1"/>
    </xf>
    <xf numFmtId="0" fontId="19" fillId="10" borderId="9" xfId="0" applyFont="1" applyFill="1" applyBorder="1" applyAlignment="1">
      <alignment vertical="center" wrapText="1"/>
    </xf>
    <xf numFmtId="0" fontId="20" fillId="0" borderId="10"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3" xfId="0" applyFont="1" applyBorder="1" applyAlignment="1">
      <alignment vertical="center" wrapText="1"/>
    </xf>
    <xf numFmtId="0" fontId="21" fillId="0" borderId="3" xfId="0" applyFont="1" applyBorder="1" applyAlignment="1">
      <alignment vertical="center" wrapText="1"/>
    </xf>
    <xf numFmtId="0" fontId="20" fillId="0" borderId="3" xfId="0" applyFont="1" applyBorder="1" applyAlignment="1">
      <alignment horizontal="center" vertical="center"/>
    </xf>
    <xf numFmtId="12" fontId="20" fillId="0" borderId="3" xfId="0" applyNumberFormat="1" applyFont="1" applyBorder="1" applyAlignment="1">
      <alignment horizontal="center" vertical="center" wrapText="1"/>
    </xf>
    <xf numFmtId="0" fontId="22" fillId="0" borderId="11" xfId="2" applyBorder="1" applyAlignment="1">
      <alignment vertical="center" wrapText="1"/>
    </xf>
    <xf numFmtId="9" fontId="20" fillId="0" borderId="3" xfId="1" applyFont="1" applyBorder="1" applyAlignment="1">
      <alignment horizontal="center" vertical="center" wrapText="1"/>
    </xf>
    <xf numFmtId="9" fontId="20" fillId="0" borderId="12" xfId="0" applyNumberFormat="1" applyFont="1" applyFill="1" applyBorder="1" applyAlignment="1">
      <alignment horizontal="center" vertical="center" wrapText="1"/>
    </xf>
    <xf numFmtId="0" fontId="0" fillId="0" borderId="13" xfId="0" applyBorder="1" applyAlignment="1">
      <alignment horizontal="center"/>
    </xf>
    <xf numFmtId="0" fontId="20" fillId="0" borderId="14"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0" fillId="0" borderId="1" xfId="0" applyFont="1" applyBorder="1" applyAlignment="1">
      <alignment horizontal="left" vertical="center" wrapText="1"/>
    </xf>
    <xf numFmtId="0" fontId="20" fillId="0" borderId="2" xfId="0" applyFont="1" applyBorder="1" applyAlignment="1">
      <alignment horizontal="center" vertical="center" wrapText="1"/>
    </xf>
    <xf numFmtId="0" fontId="20" fillId="0" borderId="1" xfId="0" applyFont="1" applyBorder="1" applyAlignment="1">
      <alignment horizontal="justify" vertical="center" wrapText="1"/>
    </xf>
    <xf numFmtId="0" fontId="20" fillId="0" borderId="1" xfId="0" applyFont="1" applyFill="1" applyBorder="1" applyAlignment="1">
      <alignment horizontal="justify" vertical="center" wrapText="1"/>
    </xf>
    <xf numFmtId="0" fontId="20" fillId="0" borderId="1" xfId="0" applyFont="1" applyFill="1" applyBorder="1" applyAlignment="1">
      <alignment vertical="center" wrapText="1"/>
    </xf>
    <xf numFmtId="0" fontId="20" fillId="0" borderId="2" xfId="0" applyFont="1" applyBorder="1" applyAlignment="1">
      <alignment horizontal="left" vertical="center" wrapText="1"/>
    </xf>
    <xf numFmtId="0" fontId="20" fillId="0" borderId="15" xfId="0" applyFont="1" applyBorder="1" applyAlignment="1">
      <alignment vertical="center" wrapText="1"/>
    </xf>
    <xf numFmtId="9" fontId="20" fillId="0" borderId="16" xfId="1" applyFont="1" applyBorder="1" applyAlignment="1">
      <alignment vertical="center" wrapText="1"/>
    </xf>
    <xf numFmtId="0" fontId="20" fillId="0" borderId="17" xfId="0" applyFont="1" applyFill="1" applyBorder="1" applyAlignment="1">
      <alignment vertical="center" wrapText="1"/>
    </xf>
    <xf numFmtId="9" fontId="20" fillId="0" borderId="1" xfId="1" applyFont="1" applyBorder="1" applyAlignment="1">
      <alignment horizontal="center" vertical="center" wrapText="1"/>
    </xf>
    <xf numFmtId="0" fontId="20" fillId="0" borderId="1" xfId="0" applyFont="1" applyBorder="1" applyAlignment="1">
      <alignment vertical="center" wrapText="1"/>
    </xf>
    <xf numFmtId="9" fontId="20" fillId="0" borderId="1" xfId="1" applyFont="1" applyBorder="1" applyAlignment="1">
      <alignment vertical="center" wrapText="1"/>
    </xf>
    <xf numFmtId="0" fontId="0" fillId="0" borderId="1" xfId="0" applyBorder="1"/>
    <xf numFmtId="0" fontId="20" fillId="0" borderId="14" xfId="0" applyFont="1" applyFill="1" applyBorder="1" applyAlignment="1">
      <alignment horizontal="center" vertical="center" wrapText="1"/>
    </xf>
    <xf numFmtId="0" fontId="23" fillId="0" borderId="1" xfId="0" applyFont="1" applyFill="1" applyBorder="1" applyAlignment="1">
      <alignment horizont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3" fillId="0" borderId="1" xfId="0" applyFont="1" applyFill="1" applyBorder="1" applyAlignment="1">
      <alignment horizontal="left" wrapText="1"/>
    </xf>
    <xf numFmtId="0" fontId="23" fillId="0" borderId="1" xfId="0" applyFont="1" applyFill="1" applyBorder="1" applyAlignment="1">
      <alignment horizontal="center" vertical="center" wrapText="1"/>
    </xf>
    <xf numFmtId="0" fontId="21" fillId="0" borderId="1" xfId="0" applyFont="1" applyFill="1" applyBorder="1" applyAlignment="1">
      <alignment horizontal="justify" vertical="center" wrapText="1"/>
    </xf>
    <xf numFmtId="17"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0" fillId="0" borderId="1" xfId="0" applyFill="1" applyBorder="1" applyAlignment="1">
      <alignment horizontal="center" wrapText="1"/>
    </xf>
    <xf numFmtId="9" fontId="20" fillId="0" borderId="1" xfId="0" applyNumberFormat="1" applyFont="1" applyFill="1" applyBorder="1" applyAlignment="1">
      <alignment vertical="center" wrapText="1"/>
    </xf>
    <xf numFmtId="0" fontId="0" fillId="0" borderId="1" xfId="0" applyFill="1" applyBorder="1"/>
    <xf numFmtId="0" fontId="0" fillId="11" borderId="0" xfId="0" applyFill="1"/>
    <xf numFmtId="0" fontId="21" fillId="0" borderId="1" xfId="0" applyFont="1" applyFill="1" applyBorder="1" applyAlignment="1">
      <alignment vertical="center" wrapText="1"/>
    </xf>
    <xf numFmtId="10" fontId="20" fillId="0" borderId="1" xfId="1" applyNumberFormat="1" applyFont="1" applyBorder="1" applyAlignment="1">
      <alignment horizontal="center" vertical="center" wrapText="1"/>
    </xf>
    <xf numFmtId="0" fontId="20" fillId="0" borderId="17" xfId="0" applyFont="1" applyBorder="1" applyAlignment="1">
      <alignment horizontal="center" vertical="center" wrapText="1"/>
    </xf>
    <xf numFmtId="0" fontId="20" fillId="0" borderId="2" xfId="0" applyFont="1" applyBorder="1" applyAlignment="1">
      <alignment vertical="center" wrapText="1"/>
    </xf>
    <xf numFmtId="0" fontId="20" fillId="0" borderId="2" xfId="0" applyFont="1" applyFill="1" applyBorder="1" applyAlignment="1">
      <alignment vertical="center" wrapText="1"/>
    </xf>
    <xf numFmtId="0" fontId="21" fillId="0" borderId="2" xfId="0" applyFont="1" applyFill="1" applyBorder="1" applyAlignment="1">
      <alignment vertical="center" wrapText="1"/>
    </xf>
    <xf numFmtId="9" fontId="20" fillId="0" borderId="2" xfId="0" applyNumberFormat="1" applyFont="1" applyBorder="1" applyAlignment="1">
      <alignment horizontal="center" vertical="center" wrapText="1"/>
    </xf>
    <xf numFmtId="17" fontId="20" fillId="0" borderId="2" xfId="0" applyNumberFormat="1" applyFont="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Fill="1" applyBorder="1"/>
    <xf numFmtId="0" fontId="20" fillId="0" borderId="2" xfId="0" applyFont="1" applyFill="1" applyBorder="1" applyAlignment="1">
      <alignment horizontal="center" vertical="center" wrapText="1"/>
    </xf>
    <xf numFmtId="17" fontId="20" fillId="0" borderId="2" xfId="0" applyNumberFormat="1" applyFont="1" applyFill="1" applyBorder="1" applyAlignment="1">
      <alignment horizontal="center" vertical="center" wrapText="1"/>
    </xf>
    <xf numFmtId="0" fontId="0" fillId="0" borderId="2" xfId="0" applyBorder="1"/>
    <xf numFmtId="9" fontId="0" fillId="0" borderId="1" xfId="0" applyNumberFormat="1" applyBorder="1"/>
    <xf numFmtId="0" fontId="0" fillId="0" borderId="0" xfId="0" applyBorder="1" applyAlignment="1">
      <alignment horizontal="center" vertical="center"/>
    </xf>
    <xf numFmtId="0" fontId="3" fillId="12" borderId="1" xfId="0" applyFont="1" applyFill="1" applyBorder="1" applyAlignment="1">
      <alignment horizontal="center" vertical="center" wrapText="1"/>
    </xf>
    <xf numFmtId="0" fontId="22" fillId="12" borderId="1" xfId="2" applyFill="1" applyBorder="1" applyAlignment="1">
      <alignment horizontal="center" vertical="center" wrapText="1"/>
    </xf>
    <xf numFmtId="0" fontId="24" fillId="13" borderId="1" xfId="0" applyFont="1" applyFill="1" applyBorder="1" applyAlignment="1">
      <alignment horizontal="center" vertical="center" wrapText="1"/>
    </xf>
    <xf numFmtId="0" fontId="24" fillId="13"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justify" vertical="center" wrapText="1"/>
    </xf>
    <xf numFmtId="0" fontId="24" fillId="0" borderId="1" xfId="0"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9" fontId="25" fillId="0" borderId="1" xfId="1" quotePrefix="1" applyFont="1" applyFill="1" applyBorder="1" applyAlignment="1">
      <alignment horizontal="center" vertical="center" wrapText="1"/>
    </xf>
    <xf numFmtId="0" fontId="4" fillId="0" borderId="0" xfId="0" applyFont="1" applyFill="1" applyAlignment="1">
      <alignment vertical="center" wrapText="1"/>
    </xf>
    <xf numFmtId="0" fontId="24" fillId="0" borderId="1" xfId="0" applyFont="1" applyBorder="1" applyAlignment="1">
      <alignment horizontal="center" vertical="center" wrapText="1"/>
    </xf>
    <xf numFmtId="0" fontId="25" fillId="0" borderId="1" xfId="0" applyFont="1" applyFill="1" applyBorder="1" applyAlignment="1">
      <alignment vertical="center" wrapText="1"/>
    </xf>
    <xf numFmtId="0" fontId="2" fillId="0" borderId="0" xfId="0" applyFont="1" applyAlignment="1">
      <alignment horizontal="center"/>
    </xf>
    <xf numFmtId="0" fontId="2" fillId="0" borderId="0" xfId="0" applyFont="1" applyAlignment="1">
      <alignment horizontal="center"/>
    </xf>
    <xf numFmtId="2" fontId="0" fillId="4" borderId="1" xfId="0" applyNumberFormat="1" applyFill="1" applyBorder="1" applyAlignment="1">
      <alignment horizontal="center"/>
    </xf>
    <xf numFmtId="0" fontId="5" fillId="0" borderId="0" xfId="0" applyFont="1" applyAlignment="1">
      <alignment horizontal="center" vertical="center"/>
    </xf>
    <xf numFmtId="0" fontId="13" fillId="0" borderId="0" xfId="0" applyFont="1"/>
    <xf numFmtId="0" fontId="10" fillId="0" borderId="0" xfId="0" applyFont="1" applyAlignment="1">
      <alignment horizontal="center"/>
    </xf>
    <xf numFmtId="0" fontId="12" fillId="0" borderId="0" xfId="0" applyFont="1" applyFill="1" applyBorder="1" applyAlignment="1">
      <alignment horizontal="center"/>
    </xf>
    <xf numFmtId="0" fontId="14" fillId="5" borderId="1"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8" fillId="0" borderId="0" xfId="0" applyFont="1" applyAlignment="1">
      <alignment horizontal="center"/>
    </xf>
    <xf numFmtId="0" fontId="20" fillId="0" borderId="17"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9" fontId="20" fillId="0" borderId="2" xfId="0" applyNumberFormat="1" applyFont="1" applyBorder="1" applyAlignment="1">
      <alignment horizontal="center" vertical="center" wrapText="1"/>
    </xf>
    <xf numFmtId="9" fontId="20" fillId="0" borderId="3" xfId="0" applyNumberFormat="1" applyFont="1" applyBorder="1" applyAlignment="1">
      <alignment horizontal="center" vertical="center" wrapText="1"/>
    </xf>
    <xf numFmtId="17" fontId="20" fillId="0" borderId="2" xfId="0" applyNumberFormat="1" applyFont="1" applyBorder="1" applyAlignment="1">
      <alignment horizontal="center" vertical="center" wrapText="1"/>
    </xf>
    <xf numFmtId="17" fontId="20" fillId="0" borderId="3" xfId="0" applyNumberFormat="1" applyFont="1" applyBorder="1" applyAlignment="1">
      <alignment horizontal="center" vertical="center" wrapText="1"/>
    </xf>
    <xf numFmtId="0" fontId="0" fillId="0" borderId="0" xfId="0" applyBorder="1" applyAlignment="1">
      <alignment horizontal="center" vertical="center"/>
    </xf>
    <xf numFmtId="0" fontId="7" fillId="0" borderId="0" xfId="0" applyFont="1" applyBorder="1" applyAlignment="1">
      <alignment horizontal="center" vertical="center"/>
    </xf>
    <xf numFmtId="0" fontId="0" fillId="0" borderId="18" xfId="0" applyBorder="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left" vertical="center" wrapText="1"/>
    </xf>
    <xf numFmtId="2" fontId="27" fillId="0" borderId="0" xfId="0" applyNumberFormat="1" applyFont="1" applyAlignment="1">
      <alignment horizontal="center"/>
    </xf>
    <xf numFmtId="0" fontId="27" fillId="0" borderId="0" xfId="0" applyFont="1" applyAlignment="1">
      <alignment horizontal="center"/>
    </xf>
    <xf numFmtId="0" fontId="27" fillId="0" borderId="0" xfId="0" applyFont="1"/>
    <xf numFmtId="0" fontId="28" fillId="0" borderId="0" xfId="0" applyFont="1" applyAlignment="1">
      <alignment horizontal="center"/>
    </xf>
    <xf numFmtId="10" fontId="27" fillId="0" borderId="0" xfId="0" applyNumberFormat="1" applyFont="1" applyAlignment="1">
      <alignment horizontal="center"/>
    </xf>
    <xf numFmtId="0" fontId="29" fillId="3"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12" fontId="27" fillId="0" borderId="1" xfId="1" applyNumberFormat="1" applyFont="1" applyFill="1" applyBorder="1" applyAlignment="1">
      <alignment horizontal="center" vertical="center" wrapText="1"/>
    </xf>
    <xf numFmtId="3" fontId="27" fillId="0" borderId="1" xfId="1" applyNumberFormat="1"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190499</xdr:colOff>
      <xdr:row>0</xdr:row>
      <xdr:rowOff>142875</xdr:rowOff>
    </xdr:from>
    <xdr:to>
      <xdr:col>3</xdr:col>
      <xdr:colOff>392906</xdr:colOff>
      <xdr:row>6</xdr:row>
      <xdr:rowOff>61787</xdr:rowOff>
    </xdr:to>
    <xdr:pic>
      <xdr:nvPicPr>
        <xdr:cNvPr id="3" name="Imagen 2" descr="Logo CSJ RGB_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9" y="142875"/>
          <a:ext cx="3393282" cy="1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828675</xdr:colOff>
      <xdr:row>4</xdr:row>
      <xdr:rowOff>190500</xdr:rowOff>
    </xdr:to>
    <xdr:pic>
      <xdr:nvPicPr>
        <xdr:cNvPr id="2" name="Imagen 3" descr="Logo CSJ RGB_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00025"/>
          <a:ext cx="23907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542925</xdr:colOff>
      <xdr:row>0</xdr:row>
      <xdr:rowOff>35717</xdr:rowOff>
    </xdr:from>
    <xdr:to>
      <xdr:col>2</xdr:col>
      <xdr:colOff>628650</xdr:colOff>
      <xdr:row>6</xdr:row>
      <xdr:rowOff>95251</xdr:rowOff>
    </xdr:to>
    <xdr:pic>
      <xdr:nvPicPr>
        <xdr:cNvPr id="2" name="Picture 1" descr="logo">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35717"/>
          <a:ext cx="847725" cy="1202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AppData/Local/Microsoft/Windows/INetCache/Content.Outlook/2016/02.%20Anexo%20No%20%203%20Plan%20Estrategico%20Rama%20Judicial%202015-2018-b%20(2).xlsx" TargetMode="External"/><Relationship Id="rId2" Type="http://schemas.openxmlformats.org/officeDocument/2006/relationships/hyperlink" Target="../../AppData/Local/Microsoft/Windows/INetCache/Content.Outlook/2016/01.%20Plan-sectorial-de-desarrollo-rama-judicial-2015-2018.pdf" TargetMode="External"/><Relationship Id="rId1" Type="http://schemas.openxmlformats.org/officeDocument/2006/relationships/hyperlink" Target="../../AppData/Local/Microsoft/Windows/INetCache/Content.Outlook/2016/01.%20Plan-sectorial-de-desarrollo-rama-judicial-2015-2018.pdf" TargetMode="External"/><Relationship Id="rId4" Type="http://schemas.openxmlformats.org/officeDocument/2006/relationships/hyperlink" Target="../../AppData/Local/Microsoft/Windows/INetCache/Content.Outlook/2016/03.%20Anexo%20No%20%204%20Plan%20de%20Inversiones%20Rama%20Judicial%202015-2018-b.xlsx"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abSelected="1" zoomScale="80" zoomScaleNormal="80" workbookViewId="0">
      <selection activeCell="I9" sqref="I9"/>
    </sheetView>
  </sheetViews>
  <sheetFormatPr baseColWidth="10" defaultRowHeight="15" x14ac:dyDescent="0.25"/>
  <cols>
    <col min="1" max="1" width="3.5703125" bestFit="1" customWidth="1"/>
    <col min="2" max="2" width="23.42578125" bestFit="1" customWidth="1"/>
    <col min="3" max="3" width="20.85546875" bestFit="1" customWidth="1"/>
    <col min="4" max="4" width="15" bestFit="1" customWidth="1"/>
    <col min="5" max="5" width="17.7109375" bestFit="1" customWidth="1"/>
    <col min="6" max="6" width="17.85546875" style="6" bestFit="1" customWidth="1"/>
    <col min="7" max="7" width="20.7109375" bestFit="1" customWidth="1"/>
    <col min="8" max="8" width="15.85546875" style="6" bestFit="1" customWidth="1"/>
    <col min="9" max="9" width="20.85546875" bestFit="1" customWidth="1"/>
    <col min="10" max="10" width="25.140625" bestFit="1" customWidth="1"/>
    <col min="11" max="11" width="8.5703125" customWidth="1"/>
    <col min="12" max="12" width="11.5703125" bestFit="1" customWidth="1"/>
    <col min="13" max="13" width="13" bestFit="1" customWidth="1"/>
    <col min="14" max="14" width="12.85546875" bestFit="1" customWidth="1"/>
    <col min="15" max="15" width="5.7109375" customWidth="1"/>
    <col min="16" max="16" width="27.140625" bestFit="1" customWidth="1"/>
    <col min="17" max="17" width="26.7109375" bestFit="1" customWidth="1"/>
    <col min="18" max="18" width="24.42578125" bestFit="1" customWidth="1"/>
    <col min="19" max="16384" width="11.42578125" style="27"/>
  </cols>
  <sheetData>
    <row r="1" spans="1:18" ht="15.75" x14ac:dyDescent="0.25">
      <c r="A1" s="1"/>
      <c r="B1" s="121" t="s">
        <v>0</v>
      </c>
      <c r="C1" s="121"/>
      <c r="D1" s="121"/>
      <c r="E1" s="121"/>
      <c r="F1" s="121"/>
      <c r="G1" s="121"/>
      <c r="H1" s="121"/>
      <c r="I1" s="121"/>
      <c r="J1" s="121"/>
      <c r="K1" s="121"/>
      <c r="L1" s="121"/>
      <c r="M1" s="121"/>
      <c r="N1" s="121"/>
      <c r="O1" s="121"/>
      <c r="P1" s="4"/>
      <c r="Q1" s="6"/>
      <c r="R1" s="6"/>
    </row>
    <row r="2" spans="1:18" ht="15.75" x14ac:dyDescent="0.25">
      <c r="A2" s="1"/>
      <c r="B2" s="121" t="s">
        <v>32</v>
      </c>
      <c r="C2" s="121"/>
      <c r="D2" s="121"/>
      <c r="E2" s="121"/>
      <c r="F2" s="121"/>
      <c r="G2" s="121"/>
      <c r="H2" s="121"/>
      <c r="I2" s="121"/>
      <c r="J2" s="121"/>
      <c r="K2" s="121"/>
      <c r="L2" s="121"/>
      <c r="M2" s="121"/>
      <c r="N2" s="121"/>
      <c r="O2" s="121"/>
      <c r="P2" s="4"/>
      <c r="Q2" s="6"/>
      <c r="R2" s="6"/>
    </row>
    <row r="3" spans="1:18" ht="15.75" x14ac:dyDescent="0.25">
      <c r="A3" s="1"/>
      <c r="B3" s="121" t="s">
        <v>33</v>
      </c>
      <c r="C3" s="121"/>
      <c r="D3" s="121"/>
      <c r="E3" s="121"/>
      <c r="F3" s="121"/>
      <c r="G3" s="121"/>
      <c r="H3" s="121"/>
      <c r="I3" s="121"/>
      <c r="J3" s="121"/>
      <c r="K3" s="121"/>
      <c r="L3" s="121"/>
      <c r="M3" s="121"/>
      <c r="N3" s="121"/>
      <c r="O3" s="121"/>
      <c r="P3" s="4"/>
      <c r="Q3" s="6"/>
      <c r="R3" s="6"/>
    </row>
    <row r="4" spans="1:18" ht="15.75" x14ac:dyDescent="0.25">
      <c r="A4" s="1"/>
      <c r="B4" s="2"/>
      <c r="C4" s="1"/>
      <c r="D4" s="2"/>
      <c r="E4" s="2"/>
      <c r="F4" s="1"/>
      <c r="G4" s="2"/>
      <c r="H4" s="1"/>
      <c r="I4" s="2"/>
      <c r="J4" s="3"/>
      <c r="K4" s="2"/>
      <c r="L4" s="4"/>
      <c r="M4" s="4"/>
      <c r="N4" s="4"/>
      <c r="O4" s="4"/>
      <c r="P4" s="4"/>
      <c r="Q4" s="6"/>
      <c r="R4" s="6"/>
    </row>
    <row r="5" spans="1:18" ht="15.75" x14ac:dyDescent="0.25">
      <c r="A5" s="1"/>
      <c r="B5" s="2"/>
      <c r="C5" s="1"/>
      <c r="D5" s="2"/>
      <c r="E5" s="2"/>
      <c r="F5" s="1"/>
      <c r="G5" s="2"/>
      <c r="H5" s="1"/>
      <c r="I5" s="2"/>
      <c r="J5" s="3"/>
      <c r="K5" s="2"/>
      <c r="L5" s="4"/>
      <c r="M5" s="4"/>
      <c r="N5" s="4"/>
      <c r="O5" s="4"/>
      <c r="P5" s="4"/>
      <c r="Q5" s="6"/>
      <c r="R5" s="6"/>
    </row>
    <row r="6" spans="1:18" ht="15.75" x14ac:dyDescent="0.25">
      <c r="A6" s="119"/>
      <c r="B6" s="119"/>
      <c r="C6" s="119"/>
      <c r="D6" s="119"/>
      <c r="E6" s="119"/>
      <c r="F6" s="119"/>
      <c r="G6" s="119"/>
      <c r="H6" s="119"/>
      <c r="I6" s="119"/>
      <c r="J6" s="119"/>
      <c r="K6" s="119"/>
      <c r="L6" s="119"/>
      <c r="M6" s="119"/>
      <c r="N6" s="119"/>
      <c r="O6" s="119"/>
      <c r="P6" s="119"/>
      <c r="Q6" s="119"/>
      <c r="R6" s="119"/>
    </row>
    <row r="7" spans="1:18" x14ac:dyDescent="0.25">
      <c r="A7" s="1"/>
      <c r="B7" s="2"/>
      <c r="C7" s="1"/>
      <c r="D7" s="2"/>
      <c r="E7" s="2"/>
      <c r="F7" s="1"/>
      <c r="G7" s="2"/>
      <c r="H7" s="1"/>
      <c r="I7" s="2"/>
      <c r="J7" s="2"/>
      <c r="K7" s="5"/>
      <c r="L7" s="1"/>
      <c r="M7" s="4"/>
      <c r="N7" s="4"/>
      <c r="O7" s="4"/>
      <c r="P7" s="120" t="s">
        <v>29</v>
      </c>
      <c r="Q7" s="120"/>
      <c r="R7" s="120"/>
    </row>
    <row r="8" spans="1:18" ht="54" customHeight="1" x14ac:dyDescent="0.25">
      <c r="A8" s="12" t="s">
        <v>1</v>
      </c>
      <c r="B8" s="12" t="s">
        <v>11</v>
      </c>
      <c r="C8" s="12" t="s">
        <v>13</v>
      </c>
      <c r="D8" s="12" t="s">
        <v>14</v>
      </c>
      <c r="E8" s="12" t="s">
        <v>23</v>
      </c>
      <c r="F8" s="12" t="s">
        <v>2</v>
      </c>
      <c r="G8" s="12" t="s">
        <v>15</v>
      </c>
      <c r="H8" s="12" t="s">
        <v>16</v>
      </c>
      <c r="I8" s="12" t="s">
        <v>22</v>
      </c>
      <c r="J8" s="12" t="s">
        <v>17</v>
      </c>
      <c r="K8" s="12" t="s">
        <v>5</v>
      </c>
      <c r="L8" s="12" t="s">
        <v>3</v>
      </c>
      <c r="M8" s="12" t="s">
        <v>4</v>
      </c>
      <c r="N8" s="12" t="s">
        <v>20</v>
      </c>
      <c r="O8" s="12"/>
      <c r="P8" s="16" t="s">
        <v>6</v>
      </c>
      <c r="Q8" s="16" t="s">
        <v>7</v>
      </c>
      <c r="R8" s="16" t="s">
        <v>8</v>
      </c>
    </row>
    <row r="9" spans="1:18" ht="110.25" customHeight="1" x14ac:dyDescent="0.25">
      <c r="A9" s="13">
        <v>1</v>
      </c>
      <c r="B9" s="13" t="s">
        <v>12</v>
      </c>
      <c r="C9" s="13" t="s">
        <v>18</v>
      </c>
      <c r="D9" s="14" t="s">
        <v>19</v>
      </c>
      <c r="E9" s="13" t="s">
        <v>24</v>
      </c>
      <c r="F9" s="7" t="s">
        <v>34</v>
      </c>
      <c r="G9" s="8" t="s">
        <v>27</v>
      </c>
      <c r="H9" s="11" t="s">
        <v>30</v>
      </c>
      <c r="I9" s="8" t="s">
        <v>28</v>
      </c>
      <c r="J9" s="7" t="s">
        <v>31</v>
      </c>
      <c r="K9" s="10">
        <f>(1/2)*100</f>
        <v>50</v>
      </c>
      <c r="L9" s="7" t="s">
        <v>10</v>
      </c>
      <c r="M9" s="9" t="s">
        <v>9</v>
      </c>
      <c r="N9" s="9" t="s">
        <v>21</v>
      </c>
      <c r="O9" s="9"/>
      <c r="P9" s="17"/>
      <c r="Q9" s="18" t="s">
        <v>35</v>
      </c>
      <c r="R9" s="18"/>
    </row>
    <row r="10" spans="1:18" ht="216.75" customHeight="1" x14ac:dyDescent="0.25">
      <c r="A10" s="13">
        <v>2</v>
      </c>
      <c r="B10" s="13" t="s">
        <v>12</v>
      </c>
      <c r="C10" s="13" t="s">
        <v>18</v>
      </c>
      <c r="D10" s="15" t="s">
        <v>25</v>
      </c>
      <c r="E10" s="13" t="s">
        <v>24</v>
      </c>
      <c r="F10" s="7" t="s">
        <v>36</v>
      </c>
      <c r="G10" s="8" t="s">
        <v>39</v>
      </c>
      <c r="H10" s="11" t="s">
        <v>40</v>
      </c>
      <c r="I10" s="8" t="s">
        <v>28</v>
      </c>
      <c r="J10" s="7" t="s">
        <v>31</v>
      </c>
      <c r="K10" s="10">
        <f>(1/1)*100</f>
        <v>100</v>
      </c>
      <c r="L10" s="7" t="s">
        <v>10</v>
      </c>
      <c r="M10" s="9" t="s">
        <v>9</v>
      </c>
      <c r="N10" s="9" t="s">
        <v>21</v>
      </c>
      <c r="O10" s="9"/>
      <c r="P10" s="17"/>
      <c r="Q10" s="18"/>
      <c r="R10" s="18"/>
    </row>
    <row r="11" spans="1:18" ht="213" customHeight="1" x14ac:dyDescent="0.25">
      <c r="A11" s="13">
        <v>3</v>
      </c>
      <c r="B11" s="13" t="s">
        <v>12</v>
      </c>
      <c r="C11" s="13" t="s">
        <v>18</v>
      </c>
      <c r="D11" s="15" t="s">
        <v>25</v>
      </c>
      <c r="E11" s="15" t="s">
        <v>26</v>
      </c>
      <c r="F11" s="7" t="s">
        <v>37</v>
      </c>
      <c r="G11" s="8" t="s">
        <v>39</v>
      </c>
      <c r="H11" s="11" t="s">
        <v>40</v>
      </c>
      <c r="I11" s="8" t="s">
        <v>28</v>
      </c>
      <c r="J11" s="7" t="s">
        <v>31</v>
      </c>
      <c r="K11" s="10">
        <f>(1/1)*100</f>
        <v>100</v>
      </c>
      <c r="L11" s="7" t="s">
        <v>10</v>
      </c>
      <c r="M11" s="9" t="s">
        <v>9</v>
      </c>
      <c r="N11" s="9" t="s">
        <v>21</v>
      </c>
      <c r="O11" s="9"/>
      <c r="P11" s="18"/>
      <c r="Q11" s="18"/>
      <c r="R11" s="18"/>
    </row>
    <row r="12" spans="1:18" ht="216" customHeight="1" x14ac:dyDescent="0.25">
      <c r="A12" s="19">
        <v>4</v>
      </c>
      <c r="B12" s="19" t="s">
        <v>12</v>
      </c>
      <c r="C12" s="19" t="s">
        <v>18</v>
      </c>
      <c r="D12" s="20" t="s">
        <v>25</v>
      </c>
      <c r="E12" s="20" t="s">
        <v>26</v>
      </c>
      <c r="F12" s="21" t="s">
        <v>38</v>
      </c>
      <c r="G12" s="22" t="s">
        <v>39</v>
      </c>
      <c r="H12" s="23" t="s">
        <v>40</v>
      </c>
      <c r="I12" s="22" t="s">
        <v>28</v>
      </c>
      <c r="J12" s="21" t="s">
        <v>31</v>
      </c>
      <c r="K12" s="24">
        <f>(1/1)*100</f>
        <v>100</v>
      </c>
      <c r="L12" s="21" t="s">
        <v>10</v>
      </c>
      <c r="M12" s="25" t="s">
        <v>9</v>
      </c>
      <c r="N12" s="25" t="s">
        <v>21</v>
      </c>
      <c r="O12" s="25"/>
      <c r="P12" s="26"/>
      <c r="Q12" s="26"/>
      <c r="R12" s="26"/>
    </row>
    <row r="13" spans="1:18" ht="132.75" customHeight="1" x14ac:dyDescent="0.25">
      <c r="A13" s="13">
        <v>5</v>
      </c>
      <c r="B13" s="13" t="s">
        <v>41</v>
      </c>
      <c r="C13" s="13" t="s">
        <v>42</v>
      </c>
      <c r="D13" s="15" t="s">
        <v>43</v>
      </c>
      <c r="E13" s="15" t="s">
        <v>44</v>
      </c>
      <c r="F13" s="7" t="s">
        <v>45</v>
      </c>
      <c r="G13" s="8" t="s">
        <v>48</v>
      </c>
      <c r="H13" s="11" t="s">
        <v>46</v>
      </c>
      <c r="I13" s="8" t="s">
        <v>28</v>
      </c>
      <c r="J13" s="7" t="s">
        <v>47</v>
      </c>
      <c r="K13" s="10">
        <f>(0/2)*100</f>
        <v>0</v>
      </c>
      <c r="L13" s="7" t="s">
        <v>10</v>
      </c>
      <c r="M13" s="9" t="s">
        <v>9</v>
      </c>
      <c r="N13" s="9" t="s">
        <v>21</v>
      </c>
      <c r="O13" s="9"/>
      <c r="P13" s="18"/>
      <c r="Q13" s="18"/>
      <c r="R13" s="18"/>
    </row>
  </sheetData>
  <mergeCells count="5">
    <mergeCell ref="A6:R6"/>
    <mergeCell ref="P7:R7"/>
    <mergeCell ref="B1:O1"/>
    <mergeCell ref="B2:O2"/>
    <mergeCell ref="B3:O3"/>
  </mergeCells>
  <pageMargins left="0.7" right="0.7" top="0.75" bottom="0.75" header="0.3" footer="0.3"/>
  <pageSetup paperSize="14"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workbookViewId="0">
      <selection activeCell="A5" sqref="A5"/>
    </sheetView>
  </sheetViews>
  <sheetFormatPr baseColWidth="10" defaultColWidth="11.42578125" defaultRowHeight="15" x14ac:dyDescent="0.25"/>
  <cols>
    <col min="1" max="1" width="3.5703125" bestFit="1" customWidth="1"/>
    <col min="2" max="2" width="23.42578125" bestFit="1" customWidth="1"/>
    <col min="3" max="3" width="20.85546875" bestFit="1" customWidth="1"/>
    <col min="4" max="4" width="15" bestFit="1" customWidth="1"/>
    <col min="5" max="5" width="17.7109375" bestFit="1" customWidth="1"/>
    <col min="6" max="6" width="17.85546875" style="6" bestFit="1" customWidth="1"/>
    <col min="7" max="7" width="20.7109375" bestFit="1" customWidth="1"/>
    <col min="8" max="8" width="15.85546875" style="6" bestFit="1" customWidth="1"/>
    <col min="9" max="9" width="20.85546875" bestFit="1" customWidth="1"/>
    <col min="10" max="10" width="25.140625" bestFit="1" customWidth="1"/>
    <col min="11" max="11" width="4.42578125" bestFit="1" customWidth="1"/>
    <col min="12" max="12" width="11.5703125" bestFit="1" customWidth="1"/>
    <col min="13" max="13" width="13" bestFit="1" customWidth="1"/>
    <col min="14" max="14" width="12.85546875" bestFit="1" customWidth="1"/>
    <col min="15" max="15" width="5.7109375" customWidth="1"/>
    <col min="16" max="16" width="27.140625" bestFit="1" customWidth="1"/>
    <col min="17" max="17" width="26.7109375" bestFit="1" customWidth="1"/>
    <col min="18" max="18" width="24.42578125" bestFit="1" customWidth="1"/>
  </cols>
  <sheetData>
    <row r="1" spans="1:18" ht="15.75" x14ac:dyDescent="0.25">
      <c r="A1" s="1"/>
      <c r="B1" s="2"/>
      <c r="C1" s="1"/>
      <c r="D1" s="2"/>
      <c r="E1" s="2"/>
      <c r="F1" s="1"/>
      <c r="G1" s="2"/>
      <c r="H1" s="1"/>
      <c r="I1" s="2"/>
      <c r="J1" s="28" t="s">
        <v>49</v>
      </c>
      <c r="K1" s="2"/>
      <c r="L1" s="4"/>
      <c r="M1" s="4"/>
      <c r="N1" s="4"/>
      <c r="O1" s="4"/>
      <c r="P1" s="4"/>
      <c r="Q1" s="6"/>
      <c r="R1" s="6"/>
    </row>
    <row r="2" spans="1:18" ht="15.75" x14ac:dyDescent="0.25">
      <c r="A2" s="1"/>
      <c r="B2" s="2"/>
      <c r="C2" s="1"/>
      <c r="D2" s="2"/>
      <c r="E2" s="2"/>
      <c r="F2" s="1"/>
      <c r="G2" s="2"/>
      <c r="H2" s="1"/>
      <c r="I2" s="2"/>
      <c r="J2" s="28" t="s">
        <v>0</v>
      </c>
      <c r="K2" s="2"/>
      <c r="L2" s="4"/>
      <c r="M2" s="4"/>
      <c r="N2" s="4"/>
      <c r="O2" s="4"/>
      <c r="P2" s="4"/>
      <c r="Q2" s="6"/>
      <c r="R2" s="6"/>
    </row>
    <row r="3" spans="1:18" ht="15.75" x14ac:dyDescent="0.25">
      <c r="A3" s="1"/>
      <c r="B3" s="2"/>
      <c r="C3" s="1"/>
      <c r="D3" s="2"/>
      <c r="E3" s="2"/>
      <c r="F3" s="1"/>
      <c r="G3" s="2"/>
      <c r="H3" s="1"/>
      <c r="I3" s="2"/>
      <c r="J3" s="28" t="s">
        <v>50</v>
      </c>
      <c r="K3" s="2"/>
      <c r="L3" s="4"/>
      <c r="M3" s="4"/>
      <c r="N3" s="4"/>
      <c r="O3" s="4"/>
      <c r="P3" s="4"/>
      <c r="Q3" s="6"/>
      <c r="R3" s="6"/>
    </row>
    <row r="4" spans="1:18" ht="15.75" x14ac:dyDescent="0.25">
      <c r="A4" s="1"/>
      <c r="B4" s="2"/>
      <c r="C4" s="1"/>
      <c r="D4" s="2"/>
      <c r="E4" s="2"/>
      <c r="F4" s="1"/>
      <c r="G4" s="2"/>
      <c r="H4" s="1"/>
      <c r="J4" s="28"/>
      <c r="K4" s="2"/>
      <c r="L4" s="4"/>
      <c r="M4" s="4"/>
      <c r="N4" s="4"/>
      <c r="O4" s="4"/>
      <c r="P4" s="4"/>
      <c r="Q4" s="6"/>
      <c r="R4" s="6"/>
    </row>
    <row r="5" spans="1:18" ht="15.75" x14ac:dyDescent="0.25">
      <c r="A5" s="1"/>
      <c r="B5" s="2"/>
      <c r="C5" s="1"/>
      <c r="D5" s="2"/>
      <c r="E5" s="2"/>
      <c r="F5" s="1"/>
      <c r="G5" s="2"/>
      <c r="H5" s="1"/>
      <c r="I5" s="2"/>
      <c r="J5" s="28"/>
      <c r="K5" s="2"/>
      <c r="L5" s="4"/>
      <c r="M5" s="4"/>
      <c r="N5" s="4"/>
      <c r="O5" s="4"/>
      <c r="P5" s="4"/>
      <c r="Q5" s="6"/>
      <c r="R5" s="6"/>
    </row>
    <row r="6" spans="1:18" ht="15.75" x14ac:dyDescent="0.25">
      <c r="A6" s="119" t="s">
        <v>51</v>
      </c>
      <c r="B6" s="119"/>
      <c r="C6" s="119"/>
      <c r="D6" s="119"/>
      <c r="E6" s="119"/>
      <c r="F6" s="119"/>
      <c r="G6" s="119"/>
      <c r="H6" s="119"/>
      <c r="I6" s="119"/>
      <c r="J6" s="119"/>
      <c r="K6" s="119"/>
      <c r="L6" s="119"/>
      <c r="M6" s="119"/>
      <c r="N6" s="119"/>
      <c r="O6" s="119"/>
      <c r="P6" s="119"/>
      <c r="Q6" s="119"/>
      <c r="R6" s="119"/>
    </row>
    <row r="7" spans="1:18" x14ac:dyDescent="0.25">
      <c r="A7" s="1"/>
      <c r="B7" s="2"/>
      <c r="C7" s="1"/>
      <c r="D7" s="2"/>
      <c r="E7" s="2"/>
      <c r="F7" s="1"/>
      <c r="G7" s="2"/>
      <c r="H7" s="1"/>
      <c r="I7" s="2"/>
      <c r="J7" s="2"/>
      <c r="K7" s="5"/>
      <c r="L7" s="1"/>
      <c r="M7" s="4"/>
      <c r="N7" s="4"/>
      <c r="O7" s="4"/>
      <c r="P7" s="120" t="s">
        <v>29</v>
      </c>
      <c r="Q7" s="120"/>
      <c r="R7" s="120"/>
    </row>
    <row r="8" spans="1:18" ht="24" x14ac:dyDescent="0.25">
      <c r="A8" s="12" t="s">
        <v>1</v>
      </c>
      <c r="B8" s="12" t="s">
        <v>11</v>
      </c>
      <c r="C8" s="12" t="s">
        <v>13</v>
      </c>
      <c r="D8" s="12" t="s">
        <v>14</v>
      </c>
      <c r="E8" s="12" t="s">
        <v>23</v>
      </c>
      <c r="F8" s="12" t="s">
        <v>2</v>
      </c>
      <c r="G8" s="12" t="s">
        <v>15</v>
      </c>
      <c r="H8" s="12" t="s">
        <v>16</v>
      </c>
      <c r="I8" s="12" t="s">
        <v>22</v>
      </c>
      <c r="J8" s="12" t="s">
        <v>17</v>
      </c>
      <c r="K8" s="12" t="s">
        <v>5</v>
      </c>
      <c r="L8" s="12" t="s">
        <v>3</v>
      </c>
      <c r="M8" s="12" t="s">
        <v>4</v>
      </c>
      <c r="N8" s="12" t="s">
        <v>20</v>
      </c>
      <c r="O8" s="12"/>
      <c r="P8" s="16" t="s">
        <v>6</v>
      </c>
      <c r="Q8" s="16" t="s">
        <v>7</v>
      </c>
      <c r="R8" s="16" t="s">
        <v>8</v>
      </c>
    </row>
    <row r="9" spans="1:18" s="33" customFormat="1" ht="96" x14ac:dyDescent="0.25">
      <c r="A9" s="29">
        <v>1</v>
      </c>
      <c r="B9" s="29" t="s">
        <v>12</v>
      </c>
      <c r="C9" s="29" t="s">
        <v>18</v>
      </c>
      <c r="D9" s="30" t="s">
        <v>19</v>
      </c>
      <c r="E9" s="29" t="s">
        <v>24</v>
      </c>
      <c r="F9" s="29" t="s">
        <v>52</v>
      </c>
      <c r="G9" s="30" t="s">
        <v>27</v>
      </c>
      <c r="H9" s="11" t="s">
        <v>30</v>
      </c>
      <c r="I9" s="30" t="s">
        <v>28</v>
      </c>
      <c r="J9" s="29" t="s">
        <v>31</v>
      </c>
      <c r="K9" s="31">
        <v>70</v>
      </c>
      <c r="L9" s="29" t="s">
        <v>10</v>
      </c>
      <c r="M9" s="32" t="s">
        <v>9</v>
      </c>
      <c r="N9" s="32" t="s">
        <v>21</v>
      </c>
      <c r="O9" s="32"/>
      <c r="P9" s="18" t="s">
        <v>53</v>
      </c>
      <c r="Q9" s="18" t="s">
        <v>54</v>
      </c>
      <c r="R9" s="18" t="s">
        <v>55</v>
      </c>
    </row>
    <row r="10" spans="1:18" ht="75" x14ac:dyDescent="0.25">
      <c r="A10" s="29">
        <v>2</v>
      </c>
      <c r="B10" s="29" t="s">
        <v>12</v>
      </c>
      <c r="C10" s="29" t="s">
        <v>18</v>
      </c>
      <c r="D10" s="11" t="s">
        <v>25</v>
      </c>
      <c r="E10" s="11" t="s">
        <v>26</v>
      </c>
      <c r="F10" s="7" t="s">
        <v>56</v>
      </c>
      <c r="G10" s="8" t="s">
        <v>57</v>
      </c>
      <c r="H10" s="11" t="s">
        <v>58</v>
      </c>
      <c r="I10" s="8" t="s">
        <v>28</v>
      </c>
      <c r="J10" s="7" t="s">
        <v>31</v>
      </c>
      <c r="K10" s="10">
        <f t="shared" ref="K10:K25" si="0">(2/4)*100</f>
        <v>50</v>
      </c>
      <c r="L10" s="7" t="s">
        <v>10</v>
      </c>
      <c r="M10" s="9" t="s">
        <v>9</v>
      </c>
      <c r="N10" s="9" t="s">
        <v>21</v>
      </c>
      <c r="O10" s="9"/>
      <c r="P10" s="18" t="s">
        <v>59</v>
      </c>
      <c r="Q10" s="18" t="s">
        <v>60</v>
      </c>
      <c r="R10" s="18" t="s">
        <v>61</v>
      </c>
    </row>
    <row r="11" spans="1:18" ht="84" x14ac:dyDescent="0.25">
      <c r="A11" s="29">
        <v>3</v>
      </c>
      <c r="B11" s="29" t="s">
        <v>12</v>
      </c>
      <c r="C11" s="29" t="s">
        <v>18</v>
      </c>
      <c r="D11" s="11" t="s">
        <v>25</v>
      </c>
      <c r="E11" s="11" t="s">
        <v>26</v>
      </c>
      <c r="F11" s="7" t="s">
        <v>62</v>
      </c>
      <c r="G11" s="8" t="s">
        <v>57</v>
      </c>
      <c r="H11" s="11" t="s">
        <v>58</v>
      </c>
      <c r="I11" s="8" t="s">
        <v>28</v>
      </c>
      <c r="J11" s="7" t="s">
        <v>31</v>
      </c>
      <c r="K11" s="10">
        <f t="shared" si="0"/>
        <v>50</v>
      </c>
      <c r="L11" s="7" t="s">
        <v>10</v>
      </c>
      <c r="M11" s="9" t="s">
        <v>9</v>
      </c>
      <c r="N11" s="9" t="s">
        <v>21</v>
      </c>
      <c r="O11" s="9"/>
      <c r="P11" s="18" t="s">
        <v>63</v>
      </c>
      <c r="Q11" s="18" t="s">
        <v>60</v>
      </c>
      <c r="R11" s="18" t="s">
        <v>61</v>
      </c>
    </row>
    <row r="12" spans="1:18" ht="84" x14ac:dyDescent="0.25">
      <c r="A12" s="29">
        <v>4</v>
      </c>
      <c r="B12" s="29" t="s">
        <v>12</v>
      </c>
      <c r="C12" s="29" t="s">
        <v>18</v>
      </c>
      <c r="D12" s="11" t="s">
        <v>25</v>
      </c>
      <c r="E12" s="11" t="s">
        <v>26</v>
      </c>
      <c r="F12" s="7" t="s">
        <v>64</v>
      </c>
      <c r="G12" s="8" t="s">
        <v>57</v>
      </c>
      <c r="H12" s="11" t="s">
        <v>58</v>
      </c>
      <c r="I12" s="8" t="s">
        <v>28</v>
      </c>
      <c r="J12" s="7" t="s">
        <v>31</v>
      </c>
      <c r="K12" s="10">
        <f t="shared" si="0"/>
        <v>50</v>
      </c>
      <c r="L12" s="7" t="s">
        <v>10</v>
      </c>
      <c r="M12" s="9" t="s">
        <v>9</v>
      </c>
      <c r="N12" s="9" t="s">
        <v>21</v>
      </c>
      <c r="O12" s="9"/>
      <c r="P12" s="18" t="s">
        <v>65</v>
      </c>
      <c r="Q12" s="18" t="s">
        <v>60</v>
      </c>
      <c r="R12" s="18" t="s">
        <v>61</v>
      </c>
    </row>
    <row r="13" spans="1:18" ht="132" x14ac:dyDescent="0.25">
      <c r="A13" s="29">
        <v>5</v>
      </c>
      <c r="B13" s="29" t="s">
        <v>12</v>
      </c>
      <c r="C13" s="29" t="s">
        <v>18</v>
      </c>
      <c r="D13" s="30" t="s">
        <v>19</v>
      </c>
      <c r="E13" s="29" t="s">
        <v>24</v>
      </c>
      <c r="F13" s="7" t="s">
        <v>66</v>
      </c>
      <c r="G13" s="8" t="s">
        <v>67</v>
      </c>
      <c r="H13" s="11" t="s">
        <v>30</v>
      </c>
      <c r="I13" s="8" t="s">
        <v>28</v>
      </c>
      <c r="J13" s="7" t="s">
        <v>31</v>
      </c>
      <c r="K13" s="10">
        <v>40</v>
      </c>
      <c r="L13" s="7" t="s">
        <v>68</v>
      </c>
      <c r="M13" s="9" t="s">
        <v>9</v>
      </c>
      <c r="N13" s="9" t="s">
        <v>21</v>
      </c>
      <c r="O13" s="9"/>
      <c r="P13" s="18" t="s">
        <v>69</v>
      </c>
      <c r="Q13" s="18" t="s">
        <v>70</v>
      </c>
      <c r="R13" s="18" t="s">
        <v>71</v>
      </c>
    </row>
    <row r="14" spans="1:18" s="33" customFormat="1" ht="156" x14ac:dyDescent="0.25">
      <c r="A14" s="29">
        <v>6</v>
      </c>
      <c r="B14" s="29" t="s">
        <v>12</v>
      </c>
      <c r="C14" s="29" t="s">
        <v>18</v>
      </c>
      <c r="D14" s="11" t="s">
        <v>25</v>
      </c>
      <c r="E14" s="11" t="s">
        <v>26</v>
      </c>
      <c r="F14" s="29" t="s">
        <v>72</v>
      </c>
      <c r="G14" s="30" t="s">
        <v>73</v>
      </c>
      <c r="H14" s="11" t="s">
        <v>30</v>
      </c>
      <c r="I14" s="30" t="s">
        <v>28</v>
      </c>
      <c r="J14" s="29" t="s">
        <v>31</v>
      </c>
      <c r="K14" s="31">
        <v>30</v>
      </c>
      <c r="L14" s="29" t="s">
        <v>68</v>
      </c>
      <c r="M14" s="32" t="s">
        <v>9</v>
      </c>
      <c r="N14" s="32" t="s">
        <v>21</v>
      </c>
      <c r="O14" s="32"/>
      <c r="P14" s="34" t="s">
        <v>74</v>
      </c>
      <c r="Q14" s="34" t="s">
        <v>75</v>
      </c>
      <c r="R14" s="34" t="s">
        <v>76</v>
      </c>
    </row>
    <row r="15" spans="1:18" s="33" customFormat="1" ht="96" x14ac:dyDescent="0.25">
      <c r="A15" s="29">
        <v>7</v>
      </c>
      <c r="B15" s="29" t="s">
        <v>12</v>
      </c>
      <c r="C15" s="29" t="s">
        <v>18</v>
      </c>
      <c r="D15" s="11" t="s">
        <v>25</v>
      </c>
      <c r="E15" s="11" t="s">
        <v>26</v>
      </c>
      <c r="F15" s="29" t="s">
        <v>77</v>
      </c>
      <c r="G15" s="30" t="s">
        <v>57</v>
      </c>
      <c r="H15" s="11" t="s">
        <v>30</v>
      </c>
      <c r="I15" s="30" t="s">
        <v>28</v>
      </c>
      <c r="J15" s="29" t="s">
        <v>31</v>
      </c>
      <c r="K15" s="31">
        <v>50</v>
      </c>
      <c r="L15" s="29" t="s">
        <v>10</v>
      </c>
      <c r="M15" s="32" t="s">
        <v>9</v>
      </c>
      <c r="N15" s="32" t="s">
        <v>21</v>
      </c>
      <c r="O15" s="32"/>
      <c r="P15" s="34" t="s">
        <v>78</v>
      </c>
      <c r="Q15" s="34" t="s">
        <v>79</v>
      </c>
      <c r="R15" s="34" t="s">
        <v>71</v>
      </c>
    </row>
    <row r="16" spans="1:18" s="33" customFormat="1" ht="108" x14ac:dyDescent="0.25">
      <c r="A16" s="29">
        <v>8</v>
      </c>
      <c r="B16" s="29" t="s">
        <v>12</v>
      </c>
      <c r="C16" s="29" t="s">
        <v>18</v>
      </c>
      <c r="D16" s="11" t="s">
        <v>25</v>
      </c>
      <c r="E16" s="11" t="s">
        <v>26</v>
      </c>
      <c r="F16" s="29" t="s">
        <v>80</v>
      </c>
      <c r="G16" s="30" t="s">
        <v>81</v>
      </c>
      <c r="H16" s="11" t="s">
        <v>58</v>
      </c>
      <c r="I16" s="30" t="s">
        <v>28</v>
      </c>
      <c r="J16" s="29" t="s">
        <v>31</v>
      </c>
      <c r="K16" s="31">
        <v>50</v>
      </c>
      <c r="L16" s="29" t="s">
        <v>10</v>
      </c>
      <c r="M16" s="32" t="s">
        <v>9</v>
      </c>
      <c r="N16" s="32" t="s">
        <v>21</v>
      </c>
      <c r="O16" s="32"/>
      <c r="P16" s="34" t="s">
        <v>82</v>
      </c>
      <c r="Q16" s="34" t="s">
        <v>83</v>
      </c>
      <c r="R16" s="34" t="s">
        <v>71</v>
      </c>
    </row>
    <row r="17" spans="1:18" s="33" customFormat="1" ht="132" x14ac:dyDescent="0.25">
      <c r="A17" s="29">
        <v>9</v>
      </c>
      <c r="B17" s="29" t="s">
        <v>12</v>
      </c>
      <c r="C17" s="29" t="s">
        <v>18</v>
      </c>
      <c r="D17" s="11" t="s">
        <v>25</v>
      </c>
      <c r="E17" s="11" t="s">
        <v>26</v>
      </c>
      <c r="F17" s="29" t="s">
        <v>84</v>
      </c>
      <c r="G17" s="30" t="s">
        <v>57</v>
      </c>
      <c r="H17" s="11" t="s">
        <v>58</v>
      </c>
      <c r="I17" s="30" t="s">
        <v>28</v>
      </c>
      <c r="J17" s="29" t="s">
        <v>31</v>
      </c>
      <c r="K17" s="31">
        <f t="shared" si="0"/>
        <v>50</v>
      </c>
      <c r="L17" s="29" t="s">
        <v>10</v>
      </c>
      <c r="M17" s="32" t="s">
        <v>9</v>
      </c>
      <c r="N17" s="32" t="s">
        <v>21</v>
      </c>
      <c r="O17" s="32"/>
      <c r="P17" s="34" t="s">
        <v>85</v>
      </c>
      <c r="Q17" s="34" t="s">
        <v>86</v>
      </c>
      <c r="R17" s="34" t="s">
        <v>71</v>
      </c>
    </row>
    <row r="18" spans="1:18" s="33" customFormat="1" ht="75" x14ac:dyDescent="0.25">
      <c r="A18" s="29">
        <v>10</v>
      </c>
      <c r="B18" s="29" t="s">
        <v>12</v>
      </c>
      <c r="C18" s="29" t="s">
        <v>18</v>
      </c>
      <c r="D18" s="11" t="s">
        <v>25</v>
      </c>
      <c r="E18" s="11" t="s">
        <v>26</v>
      </c>
      <c r="F18" s="29" t="s">
        <v>87</v>
      </c>
      <c r="G18" s="30" t="s">
        <v>57</v>
      </c>
      <c r="H18" s="11" t="s">
        <v>58</v>
      </c>
      <c r="I18" s="30" t="s">
        <v>28</v>
      </c>
      <c r="J18" s="29" t="s">
        <v>31</v>
      </c>
      <c r="K18" s="31">
        <f t="shared" si="0"/>
        <v>50</v>
      </c>
      <c r="L18" s="29" t="s">
        <v>10</v>
      </c>
      <c r="M18" s="32" t="s">
        <v>9</v>
      </c>
      <c r="N18" s="32" t="s">
        <v>21</v>
      </c>
      <c r="O18" s="32"/>
      <c r="P18" s="34" t="s">
        <v>88</v>
      </c>
      <c r="Q18" s="34" t="s">
        <v>89</v>
      </c>
      <c r="R18" s="34" t="s">
        <v>71</v>
      </c>
    </row>
    <row r="19" spans="1:18" s="33" customFormat="1" ht="156" x14ac:dyDescent="0.25">
      <c r="A19" s="29">
        <v>11</v>
      </c>
      <c r="B19" s="29" t="s">
        <v>12</v>
      </c>
      <c r="C19" s="29" t="s">
        <v>18</v>
      </c>
      <c r="D19" s="11" t="s">
        <v>25</v>
      </c>
      <c r="E19" s="11" t="s">
        <v>26</v>
      </c>
      <c r="F19" s="29" t="s">
        <v>90</v>
      </c>
      <c r="G19" s="30" t="s">
        <v>57</v>
      </c>
      <c r="H19" s="11" t="s">
        <v>58</v>
      </c>
      <c r="I19" s="30" t="s">
        <v>28</v>
      </c>
      <c r="J19" s="29" t="s">
        <v>31</v>
      </c>
      <c r="K19" s="31">
        <f t="shared" si="0"/>
        <v>50</v>
      </c>
      <c r="L19" s="29" t="s">
        <v>10</v>
      </c>
      <c r="M19" s="32" t="s">
        <v>9</v>
      </c>
      <c r="N19" s="32" t="s">
        <v>21</v>
      </c>
      <c r="O19" s="32"/>
      <c r="P19" s="34" t="s">
        <v>91</v>
      </c>
      <c r="Q19" s="34" t="s">
        <v>89</v>
      </c>
      <c r="R19" s="34" t="s">
        <v>71</v>
      </c>
    </row>
    <row r="20" spans="1:18" s="33" customFormat="1" ht="168" x14ac:dyDescent="0.25">
      <c r="A20" s="29">
        <v>12</v>
      </c>
      <c r="B20" s="29" t="s">
        <v>12</v>
      </c>
      <c r="C20" s="29" t="s">
        <v>18</v>
      </c>
      <c r="D20" s="11" t="s">
        <v>25</v>
      </c>
      <c r="E20" s="11" t="s">
        <v>26</v>
      </c>
      <c r="F20" s="29" t="s">
        <v>92</v>
      </c>
      <c r="G20" s="30" t="s">
        <v>57</v>
      </c>
      <c r="H20" s="11" t="s">
        <v>58</v>
      </c>
      <c r="I20" s="30" t="s">
        <v>28</v>
      </c>
      <c r="J20" s="29" t="s">
        <v>31</v>
      </c>
      <c r="K20" s="31">
        <f t="shared" si="0"/>
        <v>50</v>
      </c>
      <c r="L20" s="29" t="s">
        <v>10</v>
      </c>
      <c r="M20" s="32" t="s">
        <v>9</v>
      </c>
      <c r="N20" s="32" t="s">
        <v>21</v>
      </c>
      <c r="O20" s="32"/>
      <c r="P20" s="34" t="s">
        <v>93</v>
      </c>
      <c r="Q20" s="34" t="s">
        <v>89</v>
      </c>
      <c r="R20" s="34" t="s">
        <v>71</v>
      </c>
    </row>
    <row r="21" spans="1:18" s="33" customFormat="1" ht="96" x14ac:dyDescent="0.25">
      <c r="A21" s="29">
        <v>13</v>
      </c>
      <c r="B21" s="29" t="s">
        <v>12</v>
      </c>
      <c r="C21" s="29" t="s">
        <v>18</v>
      </c>
      <c r="D21" s="11" t="s">
        <v>25</v>
      </c>
      <c r="E21" s="11" t="s">
        <v>26</v>
      </c>
      <c r="F21" s="29" t="s">
        <v>94</v>
      </c>
      <c r="G21" s="30" t="s">
        <v>57</v>
      </c>
      <c r="H21" s="11" t="s">
        <v>58</v>
      </c>
      <c r="I21" s="30" t="s">
        <v>28</v>
      </c>
      <c r="J21" s="29" t="s">
        <v>31</v>
      </c>
      <c r="K21" s="31">
        <v>40</v>
      </c>
      <c r="L21" s="29" t="s">
        <v>10</v>
      </c>
      <c r="M21" s="32" t="s">
        <v>9</v>
      </c>
      <c r="N21" s="32" t="s">
        <v>21</v>
      </c>
      <c r="O21" s="32"/>
      <c r="P21" s="34" t="s">
        <v>95</v>
      </c>
      <c r="Q21" s="34" t="s">
        <v>89</v>
      </c>
      <c r="R21" s="34" t="s">
        <v>71</v>
      </c>
    </row>
    <row r="22" spans="1:18" s="33" customFormat="1" ht="75" x14ac:dyDescent="0.25">
      <c r="A22" s="29">
        <v>14</v>
      </c>
      <c r="B22" s="29" t="s">
        <v>12</v>
      </c>
      <c r="C22" s="29" t="s">
        <v>18</v>
      </c>
      <c r="D22" s="11" t="s">
        <v>25</v>
      </c>
      <c r="E22" s="11" t="s">
        <v>26</v>
      </c>
      <c r="F22" s="29" t="s">
        <v>96</v>
      </c>
      <c r="G22" s="30" t="s">
        <v>57</v>
      </c>
      <c r="H22" s="11" t="s">
        <v>58</v>
      </c>
      <c r="I22" s="30" t="s">
        <v>28</v>
      </c>
      <c r="J22" s="29" t="s">
        <v>31</v>
      </c>
      <c r="K22" s="31">
        <f t="shared" si="0"/>
        <v>50</v>
      </c>
      <c r="L22" s="29" t="s">
        <v>10</v>
      </c>
      <c r="M22" s="32" t="s">
        <v>9</v>
      </c>
      <c r="N22" s="32" t="s">
        <v>21</v>
      </c>
      <c r="O22" s="32"/>
      <c r="P22" s="34" t="s">
        <v>97</v>
      </c>
      <c r="Q22" s="34" t="s">
        <v>89</v>
      </c>
      <c r="R22" s="34" t="s">
        <v>71</v>
      </c>
    </row>
    <row r="23" spans="1:18" s="33" customFormat="1" ht="156" x14ac:dyDescent="0.25">
      <c r="A23" s="29">
        <v>15</v>
      </c>
      <c r="B23" s="29" t="s">
        <v>12</v>
      </c>
      <c r="C23" s="29" t="s">
        <v>18</v>
      </c>
      <c r="D23" s="11" t="s">
        <v>25</v>
      </c>
      <c r="E23" s="11" t="s">
        <v>26</v>
      </c>
      <c r="F23" s="29" t="s">
        <v>98</v>
      </c>
      <c r="G23" s="30" t="s">
        <v>57</v>
      </c>
      <c r="H23" s="11" t="s">
        <v>58</v>
      </c>
      <c r="I23" s="30" t="s">
        <v>28</v>
      </c>
      <c r="J23" s="29" t="s">
        <v>31</v>
      </c>
      <c r="K23" s="31">
        <f t="shared" si="0"/>
        <v>50</v>
      </c>
      <c r="L23" s="29" t="s">
        <v>10</v>
      </c>
      <c r="M23" s="32" t="s">
        <v>9</v>
      </c>
      <c r="N23" s="32" t="s">
        <v>21</v>
      </c>
      <c r="O23" s="32"/>
      <c r="P23" s="34" t="s">
        <v>99</v>
      </c>
      <c r="Q23" s="34" t="s">
        <v>89</v>
      </c>
      <c r="R23" s="34" t="s">
        <v>71</v>
      </c>
    </row>
    <row r="24" spans="1:18" s="33" customFormat="1" ht="84" x14ac:dyDescent="0.25">
      <c r="A24" s="29">
        <v>16</v>
      </c>
      <c r="B24" s="29" t="s">
        <v>12</v>
      </c>
      <c r="C24" s="29" t="s">
        <v>18</v>
      </c>
      <c r="D24" s="11" t="s">
        <v>25</v>
      </c>
      <c r="E24" s="11" t="s">
        <v>26</v>
      </c>
      <c r="F24" s="29" t="s">
        <v>100</v>
      </c>
      <c r="G24" s="30" t="s">
        <v>57</v>
      </c>
      <c r="H24" s="11" t="s">
        <v>58</v>
      </c>
      <c r="I24" s="30" t="s">
        <v>28</v>
      </c>
      <c r="J24" s="29" t="s">
        <v>31</v>
      </c>
      <c r="K24" s="31">
        <f t="shared" si="0"/>
        <v>50</v>
      </c>
      <c r="L24" s="29" t="s">
        <v>10</v>
      </c>
      <c r="M24" s="32" t="s">
        <v>9</v>
      </c>
      <c r="N24" s="32" t="s">
        <v>21</v>
      </c>
      <c r="O24" s="32"/>
      <c r="P24" s="34" t="s">
        <v>101</v>
      </c>
      <c r="Q24" s="34" t="s">
        <v>89</v>
      </c>
      <c r="R24" s="34" t="s">
        <v>71</v>
      </c>
    </row>
    <row r="25" spans="1:18" s="33" customFormat="1" ht="75" x14ac:dyDescent="0.25">
      <c r="A25" s="29">
        <v>17</v>
      </c>
      <c r="B25" s="29" t="s">
        <v>12</v>
      </c>
      <c r="C25" s="29" t="s">
        <v>18</v>
      </c>
      <c r="D25" s="11" t="s">
        <v>25</v>
      </c>
      <c r="E25" s="11" t="s">
        <v>26</v>
      </c>
      <c r="F25" s="29" t="s">
        <v>102</v>
      </c>
      <c r="G25" s="30" t="s">
        <v>57</v>
      </c>
      <c r="H25" s="11" t="s">
        <v>58</v>
      </c>
      <c r="I25" s="30" t="s">
        <v>28</v>
      </c>
      <c r="J25" s="29" t="s">
        <v>31</v>
      </c>
      <c r="K25" s="31">
        <f t="shared" si="0"/>
        <v>50</v>
      </c>
      <c r="L25" s="29" t="s">
        <v>10</v>
      </c>
      <c r="M25" s="32" t="s">
        <v>9</v>
      </c>
      <c r="N25" s="32" t="s">
        <v>21</v>
      </c>
      <c r="O25" s="32"/>
      <c r="P25" s="34" t="s">
        <v>65</v>
      </c>
      <c r="Q25" s="34" t="s">
        <v>89</v>
      </c>
      <c r="R25" s="34" t="s">
        <v>71</v>
      </c>
    </row>
    <row r="26" spans="1:18" s="33" customFormat="1" ht="75" x14ac:dyDescent="0.25">
      <c r="A26" s="29">
        <v>18</v>
      </c>
      <c r="B26" s="29" t="s">
        <v>12</v>
      </c>
      <c r="C26" s="29" t="s">
        <v>18</v>
      </c>
      <c r="D26" s="11" t="s">
        <v>25</v>
      </c>
      <c r="E26" s="11" t="s">
        <v>26</v>
      </c>
      <c r="F26" s="29" t="s">
        <v>103</v>
      </c>
      <c r="G26" s="30" t="s">
        <v>57</v>
      </c>
      <c r="H26" s="11" t="s">
        <v>58</v>
      </c>
      <c r="I26" s="30" t="s">
        <v>28</v>
      </c>
      <c r="J26" s="29" t="s">
        <v>31</v>
      </c>
      <c r="K26" s="31">
        <v>30</v>
      </c>
      <c r="L26" s="29" t="s">
        <v>10</v>
      </c>
      <c r="M26" s="32" t="s">
        <v>9</v>
      </c>
      <c r="N26" s="32" t="s">
        <v>21</v>
      </c>
      <c r="O26" s="32"/>
      <c r="P26" s="34" t="s">
        <v>104</v>
      </c>
      <c r="Q26" s="34" t="s">
        <v>105</v>
      </c>
      <c r="R26" s="34" t="s">
        <v>71</v>
      </c>
    </row>
    <row r="28" spans="1:18" x14ac:dyDescent="0.25">
      <c r="F28" s="35"/>
    </row>
  </sheetData>
  <mergeCells count="2">
    <mergeCell ref="A6:R6"/>
    <mergeCell ref="P7:R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A14" sqref="A14:A15"/>
    </sheetView>
  </sheetViews>
  <sheetFormatPr baseColWidth="10" defaultRowHeight="15" x14ac:dyDescent="0.25"/>
  <cols>
    <col min="1" max="1" width="19.85546875" customWidth="1"/>
    <col min="2" max="2" width="18.7109375" customWidth="1"/>
    <col min="3" max="3" width="28.85546875" customWidth="1"/>
    <col min="4" max="7" width="14.85546875" customWidth="1"/>
    <col min="8" max="8" width="20.85546875" customWidth="1"/>
    <col min="9" max="9" width="25.85546875" customWidth="1"/>
    <col min="10" max="10" width="15" customWidth="1"/>
    <col min="11" max="11" width="15.7109375" customWidth="1"/>
    <col min="16" max="16" width="14.5703125" customWidth="1"/>
    <col min="257" max="257" width="19.85546875" customWidth="1"/>
    <col min="258" max="258" width="18.7109375" customWidth="1"/>
    <col min="259" max="259" width="28.85546875" customWidth="1"/>
    <col min="260" max="263" width="14.85546875" customWidth="1"/>
    <col min="264" max="264" width="20.85546875" customWidth="1"/>
    <col min="265" max="265" width="25.85546875" customWidth="1"/>
    <col min="266" max="266" width="15" customWidth="1"/>
    <col min="267" max="267" width="15.7109375" customWidth="1"/>
    <col min="272" max="272" width="14.5703125" customWidth="1"/>
    <col min="513" max="513" width="19.85546875" customWidth="1"/>
    <col min="514" max="514" width="18.7109375" customWidth="1"/>
    <col min="515" max="515" width="28.85546875" customWidth="1"/>
    <col min="516" max="519" width="14.85546875" customWidth="1"/>
    <col min="520" max="520" width="20.85546875" customWidth="1"/>
    <col min="521" max="521" width="25.85546875" customWidth="1"/>
    <col min="522" max="522" width="15" customWidth="1"/>
    <col min="523" max="523" width="15.7109375" customWidth="1"/>
    <col min="528" max="528" width="14.5703125" customWidth="1"/>
    <col min="769" max="769" width="19.85546875" customWidth="1"/>
    <col min="770" max="770" width="18.7109375" customWidth="1"/>
    <col min="771" max="771" width="28.85546875" customWidth="1"/>
    <col min="772" max="775" width="14.85546875" customWidth="1"/>
    <col min="776" max="776" width="20.85546875" customWidth="1"/>
    <col min="777" max="777" width="25.85546875" customWidth="1"/>
    <col min="778" max="778" width="15" customWidth="1"/>
    <col min="779" max="779" width="15.7109375" customWidth="1"/>
    <col min="784" max="784" width="14.5703125" customWidth="1"/>
    <col min="1025" max="1025" width="19.85546875" customWidth="1"/>
    <col min="1026" max="1026" width="18.7109375" customWidth="1"/>
    <col min="1027" max="1027" width="28.85546875" customWidth="1"/>
    <col min="1028" max="1031" width="14.85546875" customWidth="1"/>
    <col min="1032" max="1032" width="20.85546875" customWidth="1"/>
    <col min="1033" max="1033" width="25.85546875" customWidth="1"/>
    <col min="1034" max="1034" width="15" customWidth="1"/>
    <col min="1035" max="1035" width="15.7109375" customWidth="1"/>
    <col min="1040" max="1040" width="14.5703125" customWidth="1"/>
    <col min="1281" max="1281" width="19.85546875" customWidth="1"/>
    <col min="1282" max="1282" width="18.7109375" customWidth="1"/>
    <col min="1283" max="1283" width="28.85546875" customWidth="1"/>
    <col min="1284" max="1287" width="14.85546875" customWidth="1"/>
    <col min="1288" max="1288" width="20.85546875" customWidth="1"/>
    <col min="1289" max="1289" width="25.85546875" customWidth="1"/>
    <col min="1290" max="1290" width="15" customWidth="1"/>
    <col min="1291" max="1291" width="15.7109375" customWidth="1"/>
    <col min="1296" max="1296" width="14.5703125" customWidth="1"/>
    <col min="1537" max="1537" width="19.85546875" customWidth="1"/>
    <col min="1538" max="1538" width="18.7109375" customWidth="1"/>
    <col min="1539" max="1539" width="28.85546875" customWidth="1"/>
    <col min="1540" max="1543" width="14.85546875" customWidth="1"/>
    <col min="1544" max="1544" width="20.85546875" customWidth="1"/>
    <col min="1545" max="1545" width="25.85546875" customWidth="1"/>
    <col min="1546" max="1546" width="15" customWidth="1"/>
    <col min="1547" max="1547" width="15.7109375" customWidth="1"/>
    <col min="1552" max="1552" width="14.5703125" customWidth="1"/>
    <col min="1793" max="1793" width="19.85546875" customWidth="1"/>
    <col min="1794" max="1794" width="18.7109375" customWidth="1"/>
    <col min="1795" max="1795" width="28.85546875" customWidth="1"/>
    <col min="1796" max="1799" width="14.85546875" customWidth="1"/>
    <col min="1800" max="1800" width="20.85546875" customWidth="1"/>
    <col min="1801" max="1801" width="25.85546875" customWidth="1"/>
    <col min="1802" max="1802" width="15" customWidth="1"/>
    <col min="1803" max="1803" width="15.7109375" customWidth="1"/>
    <col min="1808" max="1808" width="14.5703125" customWidth="1"/>
    <col min="2049" max="2049" width="19.85546875" customWidth="1"/>
    <col min="2050" max="2050" width="18.7109375" customWidth="1"/>
    <col min="2051" max="2051" width="28.85546875" customWidth="1"/>
    <col min="2052" max="2055" width="14.85546875" customWidth="1"/>
    <col min="2056" max="2056" width="20.85546875" customWidth="1"/>
    <col min="2057" max="2057" width="25.85546875" customWidth="1"/>
    <col min="2058" max="2058" width="15" customWidth="1"/>
    <col min="2059" max="2059" width="15.7109375" customWidth="1"/>
    <col min="2064" max="2064" width="14.5703125" customWidth="1"/>
    <col min="2305" max="2305" width="19.85546875" customWidth="1"/>
    <col min="2306" max="2306" width="18.7109375" customWidth="1"/>
    <col min="2307" max="2307" width="28.85546875" customWidth="1"/>
    <col min="2308" max="2311" width="14.85546875" customWidth="1"/>
    <col min="2312" max="2312" width="20.85546875" customWidth="1"/>
    <col min="2313" max="2313" width="25.85546875" customWidth="1"/>
    <col min="2314" max="2314" width="15" customWidth="1"/>
    <col min="2315" max="2315" width="15.7109375" customWidth="1"/>
    <col min="2320" max="2320" width="14.5703125" customWidth="1"/>
    <col min="2561" max="2561" width="19.85546875" customWidth="1"/>
    <col min="2562" max="2562" width="18.7109375" customWidth="1"/>
    <col min="2563" max="2563" width="28.85546875" customWidth="1"/>
    <col min="2564" max="2567" width="14.85546875" customWidth="1"/>
    <col min="2568" max="2568" width="20.85546875" customWidth="1"/>
    <col min="2569" max="2569" width="25.85546875" customWidth="1"/>
    <col min="2570" max="2570" width="15" customWidth="1"/>
    <col min="2571" max="2571" width="15.7109375" customWidth="1"/>
    <col min="2576" max="2576" width="14.5703125" customWidth="1"/>
    <col min="2817" max="2817" width="19.85546875" customWidth="1"/>
    <col min="2818" max="2818" width="18.7109375" customWidth="1"/>
    <col min="2819" max="2819" width="28.85546875" customWidth="1"/>
    <col min="2820" max="2823" width="14.85546875" customWidth="1"/>
    <col min="2824" max="2824" width="20.85546875" customWidth="1"/>
    <col min="2825" max="2825" width="25.85546875" customWidth="1"/>
    <col min="2826" max="2826" width="15" customWidth="1"/>
    <col min="2827" max="2827" width="15.7109375" customWidth="1"/>
    <col min="2832" max="2832" width="14.5703125" customWidth="1"/>
    <col min="3073" max="3073" width="19.85546875" customWidth="1"/>
    <col min="3074" max="3074" width="18.7109375" customWidth="1"/>
    <col min="3075" max="3075" width="28.85546875" customWidth="1"/>
    <col min="3076" max="3079" width="14.85546875" customWidth="1"/>
    <col min="3080" max="3080" width="20.85546875" customWidth="1"/>
    <col min="3081" max="3081" width="25.85546875" customWidth="1"/>
    <col min="3082" max="3082" width="15" customWidth="1"/>
    <col min="3083" max="3083" width="15.7109375" customWidth="1"/>
    <col min="3088" max="3088" width="14.5703125" customWidth="1"/>
    <col min="3329" max="3329" width="19.85546875" customWidth="1"/>
    <col min="3330" max="3330" width="18.7109375" customWidth="1"/>
    <col min="3331" max="3331" width="28.85546875" customWidth="1"/>
    <col min="3332" max="3335" width="14.85546875" customWidth="1"/>
    <col min="3336" max="3336" width="20.85546875" customWidth="1"/>
    <col min="3337" max="3337" width="25.85546875" customWidth="1"/>
    <col min="3338" max="3338" width="15" customWidth="1"/>
    <col min="3339" max="3339" width="15.7109375" customWidth="1"/>
    <col min="3344" max="3344" width="14.5703125" customWidth="1"/>
    <col min="3585" max="3585" width="19.85546875" customWidth="1"/>
    <col min="3586" max="3586" width="18.7109375" customWidth="1"/>
    <col min="3587" max="3587" width="28.85546875" customWidth="1"/>
    <col min="3588" max="3591" width="14.85546875" customWidth="1"/>
    <col min="3592" max="3592" width="20.85546875" customWidth="1"/>
    <col min="3593" max="3593" width="25.85546875" customWidth="1"/>
    <col min="3594" max="3594" width="15" customWidth="1"/>
    <col min="3595" max="3595" width="15.7109375" customWidth="1"/>
    <col min="3600" max="3600" width="14.5703125" customWidth="1"/>
    <col min="3841" max="3841" width="19.85546875" customWidth="1"/>
    <col min="3842" max="3842" width="18.7109375" customWidth="1"/>
    <col min="3843" max="3843" width="28.85546875" customWidth="1"/>
    <col min="3844" max="3847" width="14.85546875" customWidth="1"/>
    <col min="3848" max="3848" width="20.85546875" customWidth="1"/>
    <col min="3849" max="3849" width="25.85546875" customWidth="1"/>
    <col min="3850" max="3850" width="15" customWidth="1"/>
    <col min="3851" max="3851" width="15.7109375" customWidth="1"/>
    <col min="3856" max="3856" width="14.5703125" customWidth="1"/>
    <col min="4097" max="4097" width="19.85546875" customWidth="1"/>
    <col min="4098" max="4098" width="18.7109375" customWidth="1"/>
    <col min="4099" max="4099" width="28.85546875" customWidth="1"/>
    <col min="4100" max="4103" width="14.85546875" customWidth="1"/>
    <col min="4104" max="4104" width="20.85546875" customWidth="1"/>
    <col min="4105" max="4105" width="25.85546875" customWidth="1"/>
    <col min="4106" max="4106" width="15" customWidth="1"/>
    <col min="4107" max="4107" width="15.7109375" customWidth="1"/>
    <col min="4112" max="4112" width="14.5703125" customWidth="1"/>
    <col min="4353" max="4353" width="19.85546875" customWidth="1"/>
    <col min="4354" max="4354" width="18.7109375" customWidth="1"/>
    <col min="4355" max="4355" width="28.85546875" customWidth="1"/>
    <col min="4356" max="4359" width="14.85546875" customWidth="1"/>
    <col min="4360" max="4360" width="20.85546875" customWidth="1"/>
    <col min="4361" max="4361" width="25.85546875" customWidth="1"/>
    <col min="4362" max="4362" width="15" customWidth="1"/>
    <col min="4363" max="4363" width="15.7109375" customWidth="1"/>
    <col min="4368" max="4368" width="14.5703125" customWidth="1"/>
    <col min="4609" max="4609" width="19.85546875" customWidth="1"/>
    <col min="4610" max="4610" width="18.7109375" customWidth="1"/>
    <col min="4611" max="4611" width="28.85546875" customWidth="1"/>
    <col min="4612" max="4615" width="14.85546875" customWidth="1"/>
    <col min="4616" max="4616" width="20.85546875" customWidth="1"/>
    <col min="4617" max="4617" width="25.85546875" customWidth="1"/>
    <col min="4618" max="4618" width="15" customWidth="1"/>
    <col min="4619" max="4619" width="15.7109375" customWidth="1"/>
    <col min="4624" max="4624" width="14.5703125" customWidth="1"/>
    <col min="4865" max="4865" width="19.85546875" customWidth="1"/>
    <col min="4866" max="4866" width="18.7109375" customWidth="1"/>
    <col min="4867" max="4867" width="28.85546875" customWidth="1"/>
    <col min="4868" max="4871" width="14.85546875" customWidth="1"/>
    <col min="4872" max="4872" width="20.85546875" customWidth="1"/>
    <col min="4873" max="4873" width="25.85546875" customWidth="1"/>
    <col min="4874" max="4874" width="15" customWidth="1"/>
    <col min="4875" max="4875" width="15.7109375" customWidth="1"/>
    <col min="4880" max="4880" width="14.5703125" customWidth="1"/>
    <col min="5121" max="5121" width="19.85546875" customWidth="1"/>
    <col min="5122" max="5122" width="18.7109375" customWidth="1"/>
    <col min="5123" max="5123" width="28.85546875" customWidth="1"/>
    <col min="5124" max="5127" width="14.85546875" customWidth="1"/>
    <col min="5128" max="5128" width="20.85546875" customWidth="1"/>
    <col min="5129" max="5129" width="25.85546875" customWidth="1"/>
    <col min="5130" max="5130" width="15" customWidth="1"/>
    <col min="5131" max="5131" width="15.7109375" customWidth="1"/>
    <col min="5136" max="5136" width="14.5703125" customWidth="1"/>
    <col min="5377" max="5377" width="19.85546875" customWidth="1"/>
    <col min="5378" max="5378" width="18.7109375" customWidth="1"/>
    <col min="5379" max="5379" width="28.85546875" customWidth="1"/>
    <col min="5380" max="5383" width="14.85546875" customWidth="1"/>
    <col min="5384" max="5384" width="20.85546875" customWidth="1"/>
    <col min="5385" max="5385" width="25.85546875" customWidth="1"/>
    <col min="5386" max="5386" width="15" customWidth="1"/>
    <col min="5387" max="5387" width="15.7109375" customWidth="1"/>
    <col min="5392" max="5392" width="14.5703125" customWidth="1"/>
    <col min="5633" max="5633" width="19.85546875" customWidth="1"/>
    <col min="5634" max="5634" width="18.7109375" customWidth="1"/>
    <col min="5635" max="5635" width="28.85546875" customWidth="1"/>
    <col min="5636" max="5639" width="14.85546875" customWidth="1"/>
    <col min="5640" max="5640" width="20.85546875" customWidth="1"/>
    <col min="5641" max="5641" width="25.85546875" customWidth="1"/>
    <col min="5642" max="5642" width="15" customWidth="1"/>
    <col min="5643" max="5643" width="15.7109375" customWidth="1"/>
    <col min="5648" max="5648" width="14.5703125" customWidth="1"/>
    <col min="5889" max="5889" width="19.85546875" customWidth="1"/>
    <col min="5890" max="5890" width="18.7109375" customWidth="1"/>
    <col min="5891" max="5891" width="28.85546875" customWidth="1"/>
    <col min="5892" max="5895" width="14.85546875" customWidth="1"/>
    <col min="5896" max="5896" width="20.85546875" customWidth="1"/>
    <col min="5897" max="5897" width="25.85546875" customWidth="1"/>
    <col min="5898" max="5898" width="15" customWidth="1"/>
    <col min="5899" max="5899" width="15.7109375" customWidth="1"/>
    <col min="5904" max="5904" width="14.5703125" customWidth="1"/>
    <col min="6145" max="6145" width="19.85546875" customWidth="1"/>
    <col min="6146" max="6146" width="18.7109375" customWidth="1"/>
    <col min="6147" max="6147" width="28.85546875" customWidth="1"/>
    <col min="6148" max="6151" width="14.85546875" customWidth="1"/>
    <col min="6152" max="6152" width="20.85546875" customWidth="1"/>
    <col min="6153" max="6153" width="25.85546875" customWidth="1"/>
    <col min="6154" max="6154" width="15" customWidth="1"/>
    <col min="6155" max="6155" width="15.7109375" customWidth="1"/>
    <col min="6160" max="6160" width="14.5703125" customWidth="1"/>
    <col min="6401" max="6401" width="19.85546875" customWidth="1"/>
    <col min="6402" max="6402" width="18.7109375" customWidth="1"/>
    <col min="6403" max="6403" width="28.85546875" customWidth="1"/>
    <col min="6404" max="6407" width="14.85546875" customWidth="1"/>
    <col min="6408" max="6408" width="20.85546875" customWidth="1"/>
    <col min="6409" max="6409" width="25.85546875" customWidth="1"/>
    <col min="6410" max="6410" width="15" customWidth="1"/>
    <col min="6411" max="6411" width="15.7109375" customWidth="1"/>
    <col min="6416" max="6416" width="14.5703125" customWidth="1"/>
    <col min="6657" max="6657" width="19.85546875" customWidth="1"/>
    <col min="6658" max="6658" width="18.7109375" customWidth="1"/>
    <col min="6659" max="6659" width="28.85546875" customWidth="1"/>
    <col min="6660" max="6663" width="14.85546875" customWidth="1"/>
    <col min="6664" max="6664" width="20.85546875" customWidth="1"/>
    <col min="6665" max="6665" width="25.85546875" customWidth="1"/>
    <col min="6666" max="6666" width="15" customWidth="1"/>
    <col min="6667" max="6667" width="15.7109375" customWidth="1"/>
    <col min="6672" max="6672" width="14.5703125" customWidth="1"/>
    <col min="6913" max="6913" width="19.85546875" customWidth="1"/>
    <col min="6914" max="6914" width="18.7109375" customWidth="1"/>
    <col min="6915" max="6915" width="28.85546875" customWidth="1"/>
    <col min="6916" max="6919" width="14.85546875" customWidth="1"/>
    <col min="6920" max="6920" width="20.85546875" customWidth="1"/>
    <col min="6921" max="6921" width="25.85546875" customWidth="1"/>
    <col min="6922" max="6922" width="15" customWidth="1"/>
    <col min="6923" max="6923" width="15.7109375" customWidth="1"/>
    <col min="6928" max="6928" width="14.5703125" customWidth="1"/>
    <col min="7169" max="7169" width="19.85546875" customWidth="1"/>
    <col min="7170" max="7170" width="18.7109375" customWidth="1"/>
    <col min="7171" max="7171" width="28.85546875" customWidth="1"/>
    <col min="7172" max="7175" width="14.85546875" customWidth="1"/>
    <col min="7176" max="7176" width="20.85546875" customWidth="1"/>
    <col min="7177" max="7177" width="25.85546875" customWidth="1"/>
    <col min="7178" max="7178" width="15" customWidth="1"/>
    <col min="7179" max="7179" width="15.7109375" customWidth="1"/>
    <col min="7184" max="7184" width="14.5703125" customWidth="1"/>
    <col min="7425" max="7425" width="19.85546875" customWidth="1"/>
    <col min="7426" max="7426" width="18.7109375" customWidth="1"/>
    <col min="7427" max="7427" width="28.85546875" customWidth="1"/>
    <col min="7428" max="7431" width="14.85546875" customWidth="1"/>
    <col min="7432" max="7432" width="20.85546875" customWidth="1"/>
    <col min="7433" max="7433" width="25.85546875" customWidth="1"/>
    <col min="7434" max="7434" width="15" customWidth="1"/>
    <col min="7435" max="7435" width="15.7109375" customWidth="1"/>
    <col min="7440" max="7440" width="14.5703125" customWidth="1"/>
    <col min="7681" max="7681" width="19.85546875" customWidth="1"/>
    <col min="7682" max="7682" width="18.7109375" customWidth="1"/>
    <col min="7683" max="7683" width="28.85546875" customWidth="1"/>
    <col min="7684" max="7687" width="14.85546875" customWidth="1"/>
    <col min="7688" max="7688" width="20.85546875" customWidth="1"/>
    <col min="7689" max="7689" width="25.85546875" customWidth="1"/>
    <col min="7690" max="7690" width="15" customWidth="1"/>
    <col min="7691" max="7691" width="15.7109375" customWidth="1"/>
    <col min="7696" max="7696" width="14.5703125" customWidth="1"/>
    <col min="7937" max="7937" width="19.85546875" customWidth="1"/>
    <col min="7938" max="7938" width="18.7109375" customWidth="1"/>
    <col min="7939" max="7939" width="28.85546875" customWidth="1"/>
    <col min="7940" max="7943" width="14.85546875" customWidth="1"/>
    <col min="7944" max="7944" width="20.85546875" customWidth="1"/>
    <col min="7945" max="7945" width="25.85546875" customWidth="1"/>
    <col min="7946" max="7946" width="15" customWidth="1"/>
    <col min="7947" max="7947" width="15.7109375" customWidth="1"/>
    <col min="7952" max="7952" width="14.5703125" customWidth="1"/>
    <col min="8193" max="8193" width="19.85546875" customWidth="1"/>
    <col min="8194" max="8194" width="18.7109375" customWidth="1"/>
    <col min="8195" max="8195" width="28.85546875" customWidth="1"/>
    <col min="8196" max="8199" width="14.85546875" customWidth="1"/>
    <col min="8200" max="8200" width="20.85546875" customWidth="1"/>
    <col min="8201" max="8201" width="25.85546875" customWidth="1"/>
    <col min="8202" max="8202" width="15" customWidth="1"/>
    <col min="8203" max="8203" width="15.7109375" customWidth="1"/>
    <col min="8208" max="8208" width="14.5703125" customWidth="1"/>
    <col min="8449" max="8449" width="19.85546875" customWidth="1"/>
    <col min="8450" max="8450" width="18.7109375" customWidth="1"/>
    <col min="8451" max="8451" width="28.85546875" customWidth="1"/>
    <col min="8452" max="8455" width="14.85546875" customWidth="1"/>
    <col min="8456" max="8456" width="20.85546875" customWidth="1"/>
    <col min="8457" max="8457" width="25.85546875" customWidth="1"/>
    <col min="8458" max="8458" width="15" customWidth="1"/>
    <col min="8459" max="8459" width="15.7109375" customWidth="1"/>
    <col min="8464" max="8464" width="14.5703125" customWidth="1"/>
    <col min="8705" max="8705" width="19.85546875" customWidth="1"/>
    <col min="8706" max="8706" width="18.7109375" customWidth="1"/>
    <col min="8707" max="8707" width="28.85546875" customWidth="1"/>
    <col min="8708" max="8711" width="14.85546875" customWidth="1"/>
    <col min="8712" max="8712" width="20.85546875" customWidth="1"/>
    <col min="8713" max="8713" width="25.85546875" customWidth="1"/>
    <col min="8714" max="8714" width="15" customWidth="1"/>
    <col min="8715" max="8715" width="15.7109375" customWidth="1"/>
    <col min="8720" max="8720" width="14.5703125" customWidth="1"/>
    <col min="8961" max="8961" width="19.85546875" customWidth="1"/>
    <col min="8962" max="8962" width="18.7109375" customWidth="1"/>
    <col min="8963" max="8963" width="28.85546875" customWidth="1"/>
    <col min="8964" max="8967" width="14.85546875" customWidth="1"/>
    <col min="8968" max="8968" width="20.85546875" customWidth="1"/>
    <col min="8969" max="8969" width="25.85546875" customWidth="1"/>
    <col min="8970" max="8970" width="15" customWidth="1"/>
    <col min="8971" max="8971" width="15.7109375" customWidth="1"/>
    <col min="8976" max="8976" width="14.5703125" customWidth="1"/>
    <col min="9217" max="9217" width="19.85546875" customWidth="1"/>
    <col min="9218" max="9218" width="18.7109375" customWidth="1"/>
    <col min="9219" max="9219" width="28.85546875" customWidth="1"/>
    <col min="9220" max="9223" width="14.85546875" customWidth="1"/>
    <col min="9224" max="9224" width="20.85546875" customWidth="1"/>
    <col min="9225" max="9225" width="25.85546875" customWidth="1"/>
    <col min="9226" max="9226" width="15" customWidth="1"/>
    <col min="9227" max="9227" width="15.7109375" customWidth="1"/>
    <col min="9232" max="9232" width="14.5703125" customWidth="1"/>
    <col min="9473" max="9473" width="19.85546875" customWidth="1"/>
    <col min="9474" max="9474" width="18.7109375" customWidth="1"/>
    <col min="9475" max="9475" width="28.85546875" customWidth="1"/>
    <col min="9476" max="9479" width="14.85546875" customWidth="1"/>
    <col min="9480" max="9480" width="20.85546875" customWidth="1"/>
    <col min="9481" max="9481" width="25.85546875" customWidth="1"/>
    <col min="9482" max="9482" width="15" customWidth="1"/>
    <col min="9483" max="9483" width="15.7109375" customWidth="1"/>
    <col min="9488" max="9488" width="14.5703125" customWidth="1"/>
    <col min="9729" max="9729" width="19.85546875" customWidth="1"/>
    <col min="9730" max="9730" width="18.7109375" customWidth="1"/>
    <col min="9731" max="9731" width="28.85546875" customWidth="1"/>
    <col min="9732" max="9735" width="14.85546875" customWidth="1"/>
    <col min="9736" max="9736" width="20.85546875" customWidth="1"/>
    <col min="9737" max="9737" width="25.85546875" customWidth="1"/>
    <col min="9738" max="9738" width="15" customWidth="1"/>
    <col min="9739" max="9739" width="15.7109375" customWidth="1"/>
    <col min="9744" max="9744" width="14.5703125" customWidth="1"/>
    <col min="9985" max="9985" width="19.85546875" customWidth="1"/>
    <col min="9986" max="9986" width="18.7109375" customWidth="1"/>
    <col min="9987" max="9987" width="28.85546875" customWidth="1"/>
    <col min="9988" max="9991" width="14.85546875" customWidth="1"/>
    <col min="9992" max="9992" width="20.85546875" customWidth="1"/>
    <col min="9993" max="9993" width="25.85546875" customWidth="1"/>
    <col min="9994" max="9994" width="15" customWidth="1"/>
    <col min="9995" max="9995" width="15.7109375" customWidth="1"/>
    <col min="10000" max="10000" width="14.5703125" customWidth="1"/>
    <col min="10241" max="10241" width="19.85546875" customWidth="1"/>
    <col min="10242" max="10242" width="18.7109375" customWidth="1"/>
    <col min="10243" max="10243" width="28.85546875" customWidth="1"/>
    <col min="10244" max="10247" width="14.85546875" customWidth="1"/>
    <col min="10248" max="10248" width="20.85546875" customWidth="1"/>
    <col min="10249" max="10249" width="25.85546875" customWidth="1"/>
    <col min="10250" max="10250" width="15" customWidth="1"/>
    <col min="10251" max="10251" width="15.7109375" customWidth="1"/>
    <col min="10256" max="10256" width="14.5703125" customWidth="1"/>
    <col min="10497" max="10497" width="19.85546875" customWidth="1"/>
    <col min="10498" max="10498" width="18.7109375" customWidth="1"/>
    <col min="10499" max="10499" width="28.85546875" customWidth="1"/>
    <col min="10500" max="10503" width="14.85546875" customWidth="1"/>
    <col min="10504" max="10504" width="20.85546875" customWidth="1"/>
    <col min="10505" max="10505" width="25.85546875" customWidth="1"/>
    <col min="10506" max="10506" width="15" customWidth="1"/>
    <col min="10507" max="10507" width="15.7109375" customWidth="1"/>
    <col min="10512" max="10512" width="14.5703125" customWidth="1"/>
    <col min="10753" max="10753" width="19.85546875" customWidth="1"/>
    <col min="10754" max="10754" width="18.7109375" customWidth="1"/>
    <col min="10755" max="10755" width="28.85546875" customWidth="1"/>
    <col min="10756" max="10759" width="14.85546875" customWidth="1"/>
    <col min="10760" max="10760" width="20.85546875" customWidth="1"/>
    <col min="10761" max="10761" width="25.85546875" customWidth="1"/>
    <col min="10762" max="10762" width="15" customWidth="1"/>
    <col min="10763" max="10763" width="15.7109375" customWidth="1"/>
    <col min="10768" max="10768" width="14.5703125" customWidth="1"/>
    <col min="11009" max="11009" width="19.85546875" customWidth="1"/>
    <col min="11010" max="11010" width="18.7109375" customWidth="1"/>
    <col min="11011" max="11011" width="28.85546875" customWidth="1"/>
    <col min="11012" max="11015" width="14.85546875" customWidth="1"/>
    <col min="11016" max="11016" width="20.85546875" customWidth="1"/>
    <col min="11017" max="11017" width="25.85546875" customWidth="1"/>
    <col min="11018" max="11018" width="15" customWidth="1"/>
    <col min="11019" max="11019" width="15.7109375" customWidth="1"/>
    <col min="11024" max="11024" width="14.5703125" customWidth="1"/>
    <col min="11265" max="11265" width="19.85546875" customWidth="1"/>
    <col min="11266" max="11266" width="18.7109375" customWidth="1"/>
    <col min="11267" max="11267" width="28.85546875" customWidth="1"/>
    <col min="11268" max="11271" width="14.85546875" customWidth="1"/>
    <col min="11272" max="11272" width="20.85546875" customWidth="1"/>
    <col min="11273" max="11273" width="25.85546875" customWidth="1"/>
    <col min="11274" max="11274" width="15" customWidth="1"/>
    <col min="11275" max="11275" width="15.7109375" customWidth="1"/>
    <col min="11280" max="11280" width="14.5703125" customWidth="1"/>
    <col min="11521" max="11521" width="19.85546875" customWidth="1"/>
    <col min="11522" max="11522" width="18.7109375" customWidth="1"/>
    <col min="11523" max="11523" width="28.85546875" customWidth="1"/>
    <col min="11524" max="11527" width="14.85546875" customWidth="1"/>
    <col min="11528" max="11528" width="20.85546875" customWidth="1"/>
    <col min="11529" max="11529" width="25.85546875" customWidth="1"/>
    <col min="11530" max="11530" width="15" customWidth="1"/>
    <col min="11531" max="11531" width="15.7109375" customWidth="1"/>
    <col min="11536" max="11536" width="14.5703125" customWidth="1"/>
    <col min="11777" max="11777" width="19.85546875" customWidth="1"/>
    <col min="11778" max="11778" width="18.7109375" customWidth="1"/>
    <col min="11779" max="11779" width="28.85546875" customWidth="1"/>
    <col min="11780" max="11783" width="14.85546875" customWidth="1"/>
    <col min="11784" max="11784" width="20.85546875" customWidth="1"/>
    <col min="11785" max="11785" width="25.85546875" customWidth="1"/>
    <col min="11786" max="11786" width="15" customWidth="1"/>
    <col min="11787" max="11787" width="15.7109375" customWidth="1"/>
    <col min="11792" max="11792" width="14.5703125" customWidth="1"/>
    <col min="12033" max="12033" width="19.85546875" customWidth="1"/>
    <col min="12034" max="12034" width="18.7109375" customWidth="1"/>
    <col min="12035" max="12035" width="28.85546875" customWidth="1"/>
    <col min="12036" max="12039" width="14.85546875" customWidth="1"/>
    <col min="12040" max="12040" width="20.85546875" customWidth="1"/>
    <col min="12041" max="12041" width="25.85546875" customWidth="1"/>
    <col min="12042" max="12042" width="15" customWidth="1"/>
    <col min="12043" max="12043" width="15.7109375" customWidth="1"/>
    <col min="12048" max="12048" width="14.5703125" customWidth="1"/>
    <col min="12289" max="12289" width="19.85546875" customWidth="1"/>
    <col min="12290" max="12290" width="18.7109375" customWidth="1"/>
    <col min="12291" max="12291" width="28.85546875" customWidth="1"/>
    <col min="12292" max="12295" width="14.85546875" customWidth="1"/>
    <col min="12296" max="12296" width="20.85546875" customWidth="1"/>
    <col min="12297" max="12297" width="25.85546875" customWidth="1"/>
    <col min="12298" max="12298" width="15" customWidth="1"/>
    <col min="12299" max="12299" width="15.7109375" customWidth="1"/>
    <col min="12304" max="12304" width="14.5703125" customWidth="1"/>
    <col min="12545" max="12545" width="19.85546875" customWidth="1"/>
    <col min="12546" max="12546" width="18.7109375" customWidth="1"/>
    <col min="12547" max="12547" width="28.85546875" customWidth="1"/>
    <col min="12548" max="12551" width="14.85546875" customWidth="1"/>
    <col min="12552" max="12552" width="20.85546875" customWidth="1"/>
    <col min="12553" max="12553" width="25.85546875" customWidth="1"/>
    <col min="12554" max="12554" width="15" customWidth="1"/>
    <col min="12555" max="12555" width="15.7109375" customWidth="1"/>
    <col min="12560" max="12560" width="14.5703125" customWidth="1"/>
    <col min="12801" max="12801" width="19.85546875" customWidth="1"/>
    <col min="12802" max="12802" width="18.7109375" customWidth="1"/>
    <col min="12803" max="12803" width="28.85546875" customWidth="1"/>
    <col min="12804" max="12807" width="14.85546875" customWidth="1"/>
    <col min="12808" max="12808" width="20.85546875" customWidth="1"/>
    <col min="12809" max="12809" width="25.85546875" customWidth="1"/>
    <col min="12810" max="12810" width="15" customWidth="1"/>
    <col min="12811" max="12811" width="15.7109375" customWidth="1"/>
    <col min="12816" max="12816" width="14.5703125" customWidth="1"/>
    <col min="13057" max="13057" width="19.85546875" customWidth="1"/>
    <col min="13058" max="13058" width="18.7109375" customWidth="1"/>
    <col min="13059" max="13059" width="28.85546875" customWidth="1"/>
    <col min="13060" max="13063" width="14.85546875" customWidth="1"/>
    <col min="13064" max="13064" width="20.85546875" customWidth="1"/>
    <col min="13065" max="13065" width="25.85546875" customWidth="1"/>
    <col min="13066" max="13066" width="15" customWidth="1"/>
    <col min="13067" max="13067" width="15.7109375" customWidth="1"/>
    <col min="13072" max="13072" width="14.5703125" customWidth="1"/>
    <col min="13313" max="13313" width="19.85546875" customWidth="1"/>
    <col min="13314" max="13314" width="18.7109375" customWidth="1"/>
    <col min="13315" max="13315" width="28.85546875" customWidth="1"/>
    <col min="13316" max="13319" width="14.85546875" customWidth="1"/>
    <col min="13320" max="13320" width="20.85546875" customWidth="1"/>
    <col min="13321" max="13321" width="25.85546875" customWidth="1"/>
    <col min="13322" max="13322" width="15" customWidth="1"/>
    <col min="13323" max="13323" width="15.7109375" customWidth="1"/>
    <col min="13328" max="13328" width="14.5703125" customWidth="1"/>
    <col min="13569" max="13569" width="19.85546875" customWidth="1"/>
    <col min="13570" max="13570" width="18.7109375" customWidth="1"/>
    <col min="13571" max="13571" width="28.85546875" customWidth="1"/>
    <col min="13572" max="13575" width="14.85546875" customWidth="1"/>
    <col min="13576" max="13576" width="20.85546875" customWidth="1"/>
    <col min="13577" max="13577" width="25.85546875" customWidth="1"/>
    <col min="13578" max="13578" width="15" customWidth="1"/>
    <col min="13579" max="13579" width="15.7109375" customWidth="1"/>
    <col min="13584" max="13584" width="14.5703125" customWidth="1"/>
    <col min="13825" max="13825" width="19.85546875" customWidth="1"/>
    <col min="13826" max="13826" width="18.7109375" customWidth="1"/>
    <col min="13827" max="13827" width="28.85546875" customWidth="1"/>
    <col min="13828" max="13831" width="14.85546875" customWidth="1"/>
    <col min="13832" max="13832" width="20.85546875" customWidth="1"/>
    <col min="13833" max="13833" width="25.85546875" customWidth="1"/>
    <col min="13834" max="13834" width="15" customWidth="1"/>
    <col min="13835" max="13835" width="15.7109375" customWidth="1"/>
    <col min="13840" max="13840" width="14.5703125" customWidth="1"/>
    <col min="14081" max="14081" width="19.85546875" customWidth="1"/>
    <col min="14082" max="14082" width="18.7109375" customWidth="1"/>
    <col min="14083" max="14083" width="28.85546875" customWidth="1"/>
    <col min="14084" max="14087" width="14.85546875" customWidth="1"/>
    <col min="14088" max="14088" width="20.85546875" customWidth="1"/>
    <col min="14089" max="14089" width="25.85546875" customWidth="1"/>
    <col min="14090" max="14090" width="15" customWidth="1"/>
    <col min="14091" max="14091" width="15.7109375" customWidth="1"/>
    <col min="14096" max="14096" width="14.5703125" customWidth="1"/>
    <col min="14337" max="14337" width="19.85546875" customWidth="1"/>
    <col min="14338" max="14338" width="18.7109375" customWidth="1"/>
    <col min="14339" max="14339" width="28.85546875" customWidth="1"/>
    <col min="14340" max="14343" width="14.85546875" customWidth="1"/>
    <col min="14344" max="14344" width="20.85546875" customWidth="1"/>
    <col min="14345" max="14345" width="25.85546875" customWidth="1"/>
    <col min="14346" max="14346" width="15" customWidth="1"/>
    <col min="14347" max="14347" width="15.7109375" customWidth="1"/>
    <col min="14352" max="14352" width="14.5703125" customWidth="1"/>
    <col min="14593" max="14593" width="19.85546875" customWidth="1"/>
    <col min="14594" max="14594" width="18.7109375" customWidth="1"/>
    <col min="14595" max="14595" width="28.85546875" customWidth="1"/>
    <col min="14596" max="14599" width="14.85546875" customWidth="1"/>
    <col min="14600" max="14600" width="20.85546875" customWidth="1"/>
    <col min="14601" max="14601" width="25.85546875" customWidth="1"/>
    <col min="14602" max="14602" width="15" customWidth="1"/>
    <col min="14603" max="14603" width="15.7109375" customWidth="1"/>
    <col min="14608" max="14608" width="14.5703125" customWidth="1"/>
    <col min="14849" max="14849" width="19.85546875" customWidth="1"/>
    <col min="14850" max="14850" width="18.7109375" customWidth="1"/>
    <col min="14851" max="14851" width="28.85546875" customWidth="1"/>
    <col min="14852" max="14855" width="14.85546875" customWidth="1"/>
    <col min="14856" max="14856" width="20.85546875" customWidth="1"/>
    <col min="14857" max="14857" width="25.85546875" customWidth="1"/>
    <col min="14858" max="14858" width="15" customWidth="1"/>
    <col min="14859" max="14859" width="15.7109375" customWidth="1"/>
    <col min="14864" max="14864" width="14.5703125" customWidth="1"/>
    <col min="15105" max="15105" width="19.85546875" customWidth="1"/>
    <col min="15106" max="15106" width="18.7109375" customWidth="1"/>
    <col min="15107" max="15107" width="28.85546875" customWidth="1"/>
    <col min="15108" max="15111" width="14.85546875" customWidth="1"/>
    <col min="15112" max="15112" width="20.85546875" customWidth="1"/>
    <col min="15113" max="15113" width="25.85546875" customWidth="1"/>
    <col min="15114" max="15114" width="15" customWidth="1"/>
    <col min="15115" max="15115" width="15.7109375" customWidth="1"/>
    <col min="15120" max="15120" width="14.5703125" customWidth="1"/>
    <col min="15361" max="15361" width="19.85546875" customWidth="1"/>
    <col min="15362" max="15362" width="18.7109375" customWidth="1"/>
    <col min="15363" max="15363" width="28.85546875" customWidth="1"/>
    <col min="15364" max="15367" width="14.85546875" customWidth="1"/>
    <col min="15368" max="15368" width="20.85546875" customWidth="1"/>
    <col min="15369" max="15369" width="25.85546875" customWidth="1"/>
    <col min="15370" max="15370" width="15" customWidth="1"/>
    <col min="15371" max="15371" width="15.7109375" customWidth="1"/>
    <col min="15376" max="15376" width="14.5703125" customWidth="1"/>
    <col min="15617" max="15617" width="19.85546875" customWidth="1"/>
    <col min="15618" max="15618" width="18.7109375" customWidth="1"/>
    <col min="15619" max="15619" width="28.85546875" customWidth="1"/>
    <col min="15620" max="15623" width="14.85546875" customWidth="1"/>
    <col min="15624" max="15624" width="20.85546875" customWidth="1"/>
    <col min="15625" max="15625" width="25.85546875" customWidth="1"/>
    <col min="15626" max="15626" width="15" customWidth="1"/>
    <col min="15627" max="15627" width="15.7109375" customWidth="1"/>
    <col min="15632" max="15632" width="14.5703125" customWidth="1"/>
    <col min="15873" max="15873" width="19.85546875" customWidth="1"/>
    <col min="15874" max="15874" width="18.7109375" customWidth="1"/>
    <col min="15875" max="15875" width="28.85546875" customWidth="1"/>
    <col min="15876" max="15879" width="14.85546875" customWidth="1"/>
    <col min="15880" max="15880" width="20.85546875" customWidth="1"/>
    <col min="15881" max="15881" width="25.85546875" customWidth="1"/>
    <col min="15882" max="15882" width="15" customWidth="1"/>
    <col min="15883" max="15883" width="15.7109375" customWidth="1"/>
    <col min="15888" max="15888" width="14.5703125" customWidth="1"/>
    <col min="16129" max="16129" width="19.85546875" customWidth="1"/>
    <col min="16130" max="16130" width="18.7109375" customWidth="1"/>
    <col min="16131" max="16131" width="28.85546875" customWidth="1"/>
    <col min="16132" max="16135" width="14.85546875" customWidth="1"/>
    <col min="16136" max="16136" width="20.85546875" customWidth="1"/>
    <col min="16137" max="16137" width="25.85546875" customWidth="1"/>
    <col min="16138" max="16138" width="15" customWidth="1"/>
    <col min="16139" max="16139" width="15.7109375" customWidth="1"/>
    <col min="16144" max="16144" width="14.5703125" customWidth="1"/>
  </cols>
  <sheetData>
    <row r="1" spans="1:16" x14ac:dyDescent="0.25">
      <c r="A1" s="36"/>
    </row>
    <row r="2" spans="1:16" ht="15.75" customHeight="1" x14ac:dyDescent="0.25">
      <c r="B2" s="123" t="s">
        <v>106</v>
      </c>
      <c r="C2" s="123"/>
      <c r="D2" s="123"/>
      <c r="E2" s="123"/>
      <c r="F2" s="123"/>
      <c r="G2" s="123"/>
      <c r="H2" s="123"/>
      <c r="I2" s="123"/>
      <c r="J2" s="123"/>
      <c r="K2" s="123"/>
    </row>
    <row r="3" spans="1:16" ht="15.75" customHeight="1" x14ac:dyDescent="0.25">
      <c r="B3" s="123" t="s">
        <v>0</v>
      </c>
      <c r="C3" s="123"/>
      <c r="D3" s="123"/>
      <c r="E3" s="123"/>
      <c r="F3" s="123"/>
      <c r="G3" s="123"/>
      <c r="H3" s="123"/>
      <c r="I3" s="123"/>
      <c r="J3" s="123"/>
      <c r="K3" s="123"/>
    </row>
    <row r="4" spans="1:16" ht="15.75" customHeight="1" x14ac:dyDescent="0.25">
      <c r="B4" s="123" t="s">
        <v>107</v>
      </c>
      <c r="C4" s="123"/>
      <c r="D4" s="123"/>
      <c r="E4" s="123"/>
      <c r="F4" s="123"/>
      <c r="G4" s="123"/>
      <c r="H4" s="123"/>
      <c r="I4" s="123"/>
      <c r="J4" s="123"/>
      <c r="K4" s="123"/>
    </row>
    <row r="5" spans="1:16" ht="15.75" customHeight="1" x14ac:dyDescent="0.25">
      <c r="B5" s="123" t="s">
        <v>108</v>
      </c>
      <c r="C5" s="123"/>
      <c r="D5" s="123"/>
      <c r="E5" s="123"/>
      <c r="F5" s="123"/>
      <c r="G5" s="123"/>
      <c r="H5" s="123"/>
      <c r="I5" s="123"/>
      <c r="J5" s="123"/>
      <c r="K5" s="123"/>
    </row>
    <row r="6" spans="1:16" ht="15.75" customHeight="1" x14ac:dyDescent="0.25">
      <c r="B6" s="37"/>
      <c r="C6" s="37"/>
      <c r="D6" s="37"/>
      <c r="E6" s="37"/>
      <c r="F6" s="37"/>
      <c r="G6" s="37"/>
      <c r="H6" s="37"/>
      <c r="I6" s="37"/>
      <c r="J6" s="37"/>
      <c r="K6" s="37"/>
    </row>
    <row r="7" spans="1:16" ht="15.75" customHeight="1" x14ac:dyDescent="0.25">
      <c r="B7" s="37"/>
      <c r="C7" s="37"/>
      <c r="D7" s="37"/>
      <c r="E7" s="37"/>
      <c r="F7" s="37"/>
      <c r="G7" s="37"/>
      <c r="H7" s="37"/>
      <c r="I7" s="37"/>
      <c r="J7" s="37"/>
      <c r="K7" s="37"/>
    </row>
    <row r="8" spans="1:16" ht="25.5" x14ac:dyDescent="0.35">
      <c r="A8" s="38"/>
      <c r="B8" s="124" t="s">
        <v>109</v>
      </c>
      <c r="C8" s="124"/>
      <c r="D8" s="124"/>
      <c r="E8" s="124"/>
      <c r="F8" s="124"/>
      <c r="G8" s="124"/>
      <c r="H8" s="124"/>
      <c r="I8" s="124"/>
      <c r="J8" s="124"/>
      <c r="K8" s="124"/>
    </row>
    <row r="9" spans="1:16" ht="15.75" x14ac:dyDescent="0.25">
      <c r="A9" s="38"/>
      <c r="B9" s="39"/>
      <c r="C9" s="39"/>
      <c r="D9" s="39"/>
      <c r="E9" s="39"/>
      <c r="F9" s="39"/>
      <c r="G9" s="39"/>
      <c r="H9" s="39"/>
      <c r="I9" s="39"/>
      <c r="J9" s="39"/>
      <c r="K9" s="39"/>
    </row>
    <row r="10" spans="1:16" ht="15.75" x14ac:dyDescent="0.25">
      <c r="A10" s="122" t="s">
        <v>110</v>
      </c>
      <c r="B10" s="122"/>
      <c r="C10" s="122"/>
      <c r="D10" s="122"/>
      <c r="E10" s="122"/>
    </row>
    <row r="12" spans="1:16" s="40" customFormat="1" ht="10.5" x14ac:dyDescent="0.25">
      <c r="A12" s="125" t="s">
        <v>111</v>
      </c>
      <c r="B12" s="125" t="s">
        <v>112</v>
      </c>
      <c r="C12" s="125" t="s">
        <v>113</v>
      </c>
      <c r="D12" s="125" t="s">
        <v>114</v>
      </c>
      <c r="E12" s="125"/>
      <c r="F12" s="125"/>
      <c r="G12" s="125"/>
      <c r="H12" s="131" t="s">
        <v>15</v>
      </c>
      <c r="I12" s="125" t="s">
        <v>115</v>
      </c>
      <c r="J12" s="125" t="s">
        <v>20</v>
      </c>
      <c r="K12" s="125" t="s">
        <v>116</v>
      </c>
      <c r="L12" s="125" t="s">
        <v>117</v>
      </c>
      <c r="M12" s="125"/>
      <c r="N12" s="125"/>
      <c r="O12" s="125"/>
      <c r="P12" s="125" t="s">
        <v>118</v>
      </c>
    </row>
    <row r="13" spans="1:16" s="42" customFormat="1" ht="11.25" x14ac:dyDescent="0.25">
      <c r="A13" s="125"/>
      <c r="B13" s="125"/>
      <c r="C13" s="125"/>
      <c r="D13" s="41" t="s">
        <v>119</v>
      </c>
      <c r="E13" s="41" t="s">
        <v>120</v>
      </c>
      <c r="F13" s="41" t="s">
        <v>121</v>
      </c>
      <c r="G13" s="41" t="s">
        <v>122</v>
      </c>
      <c r="H13" s="132"/>
      <c r="I13" s="125"/>
      <c r="J13" s="125"/>
      <c r="K13" s="125"/>
      <c r="L13" s="41" t="s">
        <v>119</v>
      </c>
      <c r="M13" s="41" t="s">
        <v>120</v>
      </c>
      <c r="N13" s="41" t="s">
        <v>121</v>
      </c>
      <c r="O13" s="41" t="s">
        <v>122</v>
      </c>
      <c r="P13" s="125"/>
    </row>
    <row r="14" spans="1:16" s="43" customFormat="1" ht="55.5" customHeight="1" x14ac:dyDescent="0.25">
      <c r="A14" s="126" t="s">
        <v>123</v>
      </c>
      <c r="B14" s="126" t="s">
        <v>124</v>
      </c>
      <c r="C14" s="126" t="s">
        <v>125</v>
      </c>
      <c r="D14" s="128" t="s">
        <v>126</v>
      </c>
      <c r="E14" s="129"/>
      <c r="F14" s="129"/>
      <c r="G14" s="130"/>
      <c r="H14" s="126" t="s">
        <v>127</v>
      </c>
      <c r="I14" s="126" t="s">
        <v>128</v>
      </c>
      <c r="J14" s="126" t="s">
        <v>129</v>
      </c>
      <c r="K14" s="126" t="s">
        <v>130</v>
      </c>
      <c r="L14" s="133" t="s">
        <v>131</v>
      </c>
      <c r="M14" s="135" t="s">
        <v>132</v>
      </c>
      <c r="N14" s="137" t="s">
        <v>133</v>
      </c>
      <c r="O14" s="139" t="s">
        <v>134</v>
      </c>
      <c r="P14" s="126" t="s">
        <v>135</v>
      </c>
    </row>
    <row r="15" spans="1:16" ht="127.5" customHeight="1" x14ac:dyDescent="0.25">
      <c r="A15" s="127"/>
      <c r="B15" s="127"/>
      <c r="C15" s="127"/>
      <c r="D15" s="44" t="s">
        <v>136</v>
      </c>
      <c r="E15" s="45" t="s">
        <v>137</v>
      </c>
      <c r="F15" s="46" t="s">
        <v>138</v>
      </c>
      <c r="G15" s="47" t="s">
        <v>139</v>
      </c>
      <c r="H15" s="127"/>
      <c r="I15" s="127"/>
      <c r="J15" s="127"/>
      <c r="K15" s="127"/>
      <c r="L15" s="134"/>
      <c r="M15" s="136"/>
      <c r="N15" s="138"/>
      <c r="O15" s="140"/>
      <c r="P15" s="127"/>
    </row>
  </sheetData>
  <mergeCells count="29">
    <mergeCell ref="P14:P15"/>
    <mergeCell ref="J14:J15"/>
    <mergeCell ref="K14:K15"/>
    <mergeCell ref="L14:L15"/>
    <mergeCell ref="M14:M15"/>
    <mergeCell ref="N14:N15"/>
    <mergeCell ref="O14:O15"/>
    <mergeCell ref="J12:J13"/>
    <mergeCell ref="K12:K13"/>
    <mergeCell ref="L12:O12"/>
    <mergeCell ref="P12:P13"/>
    <mergeCell ref="A14:A15"/>
    <mergeCell ref="B14:B15"/>
    <mergeCell ref="C14:C15"/>
    <mergeCell ref="D14:G14"/>
    <mergeCell ref="H14:H15"/>
    <mergeCell ref="I14:I15"/>
    <mergeCell ref="A12:A13"/>
    <mergeCell ref="B12:B13"/>
    <mergeCell ref="C12:C13"/>
    <mergeCell ref="D12:G12"/>
    <mergeCell ref="H12:H13"/>
    <mergeCell ref="I12:I13"/>
    <mergeCell ref="A10:E10"/>
    <mergeCell ref="B2:K2"/>
    <mergeCell ref="B3:K3"/>
    <mergeCell ref="B4:K4"/>
    <mergeCell ref="B5:K5"/>
    <mergeCell ref="B8:K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I22"/>
  <sheetViews>
    <sheetView workbookViewId="0">
      <selection activeCell="G5" sqref="G5"/>
    </sheetView>
  </sheetViews>
  <sheetFormatPr baseColWidth="10" defaultRowHeight="15" x14ac:dyDescent="0.25"/>
  <cols>
    <col min="1" max="1" width="3" style="6" bestFit="1" customWidth="1"/>
    <col min="2" max="4" width="18.7109375" customWidth="1"/>
    <col min="5" max="5" width="22.85546875" customWidth="1"/>
    <col min="6" max="6" width="28" customWidth="1"/>
    <col min="7" max="8" width="40.85546875" customWidth="1"/>
    <col min="9" max="14" width="22.42578125" customWidth="1"/>
    <col min="15" max="15" width="27.140625" customWidth="1"/>
    <col min="16" max="16" width="14.42578125" customWidth="1"/>
    <col min="17" max="17" width="22.140625" customWidth="1"/>
    <col min="18" max="18" width="9.5703125" customWidth="1"/>
    <col min="19" max="19" width="19" customWidth="1"/>
    <col min="21" max="21" width="15.140625" customWidth="1"/>
    <col min="23" max="23" width="15.7109375" customWidth="1"/>
  </cols>
  <sheetData>
    <row r="1" spans="1:451" ht="18" x14ac:dyDescent="0.25">
      <c r="A1" s="143" t="s">
        <v>140</v>
      </c>
      <c r="B1" s="143"/>
      <c r="C1" s="143"/>
      <c r="D1" s="143"/>
      <c r="E1" s="143"/>
      <c r="F1" s="143"/>
      <c r="G1" s="143"/>
      <c r="H1" s="143"/>
      <c r="I1" s="143"/>
      <c r="J1" s="143"/>
      <c r="K1" s="143"/>
      <c r="L1" s="143"/>
      <c r="M1" s="143"/>
      <c r="N1" s="143"/>
      <c r="O1" s="143"/>
      <c r="P1" s="48"/>
      <c r="Q1" s="48"/>
    </row>
    <row r="2" spans="1:451" ht="18" x14ac:dyDescent="0.25">
      <c r="A2" s="143" t="s">
        <v>141</v>
      </c>
      <c r="B2" s="143"/>
      <c r="C2" s="143"/>
      <c r="D2" s="143"/>
      <c r="E2" s="143"/>
      <c r="F2" s="143"/>
      <c r="G2" s="143"/>
      <c r="H2" s="143"/>
      <c r="I2" s="143"/>
      <c r="J2" s="143"/>
      <c r="K2" s="143"/>
      <c r="L2" s="143"/>
      <c r="M2" s="143"/>
      <c r="N2" s="143"/>
      <c r="O2" s="143"/>
      <c r="P2" s="48"/>
      <c r="Q2" s="48"/>
      <c r="R2" s="48"/>
    </row>
    <row r="3" spans="1:451" ht="15.75" thickBot="1" x14ac:dyDescent="0.3"/>
    <row r="4" spans="1:451" ht="48.75" thickBot="1" x14ac:dyDescent="0.3">
      <c r="A4" s="49" t="s">
        <v>1</v>
      </c>
      <c r="B4" s="50" t="s">
        <v>11</v>
      </c>
      <c r="C4" s="50" t="s">
        <v>142</v>
      </c>
      <c r="D4" s="50" t="s">
        <v>143</v>
      </c>
      <c r="E4" s="50" t="s">
        <v>144</v>
      </c>
      <c r="F4" s="50" t="s">
        <v>145</v>
      </c>
      <c r="G4" s="50" t="s">
        <v>15</v>
      </c>
      <c r="H4" s="50" t="s">
        <v>146</v>
      </c>
      <c r="I4" s="50" t="s">
        <v>147</v>
      </c>
      <c r="J4" s="50" t="s">
        <v>148</v>
      </c>
      <c r="K4" s="50" t="s">
        <v>20</v>
      </c>
      <c r="L4" s="50" t="s">
        <v>149</v>
      </c>
      <c r="M4" s="50" t="s">
        <v>4</v>
      </c>
      <c r="N4" s="50" t="s">
        <v>150</v>
      </c>
      <c r="O4" s="50" t="s">
        <v>151</v>
      </c>
      <c r="P4" s="50" t="s">
        <v>152</v>
      </c>
      <c r="Q4" s="51" t="s">
        <v>153</v>
      </c>
      <c r="R4" s="50" t="s">
        <v>154</v>
      </c>
      <c r="S4" s="51" t="s">
        <v>153</v>
      </c>
      <c r="T4" s="50" t="s">
        <v>155</v>
      </c>
      <c r="U4" s="51" t="s">
        <v>153</v>
      </c>
      <c r="V4" s="50" t="s">
        <v>156</v>
      </c>
      <c r="W4" s="51" t="s">
        <v>153</v>
      </c>
    </row>
    <row r="5" spans="1:451" ht="132.75" customHeight="1" x14ac:dyDescent="0.25">
      <c r="A5" s="52">
        <v>1</v>
      </c>
      <c r="B5" s="53" t="s">
        <v>157</v>
      </c>
      <c r="C5" s="53" t="s">
        <v>158</v>
      </c>
      <c r="D5" s="53" t="s">
        <v>159</v>
      </c>
      <c r="E5" s="53" t="s">
        <v>160</v>
      </c>
      <c r="F5" s="54" t="s">
        <v>161</v>
      </c>
      <c r="G5" s="54" t="s">
        <v>162</v>
      </c>
      <c r="H5" s="53" t="s">
        <v>163</v>
      </c>
      <c r="I5" s="54" t="s">
        <v>164</v>
      </c>
      <c r="J5" s="55" t="s">
        <v>165</v>
      </c>
      <c r="K5" s="56" t="s">
        <v>166</v>
      </c>
      <c r="L5" s="53" t="s">
        <v>167</v>
      </c>
      <c r="M5" s="56">
        <v>2</v>
      </c>
      <c r="N5" s="56" t="s">
        <v>168</v>
      </c>
      <c r="O5" s="54" t="s">
        <v>169</v>
      </c>
      <c r="P5" s="57">
        <f>+(1)*100</f>
        <v>100</v>
      </c>
      <c r="Q5" s="58" t="s">
        <v>170</v>
      </c>
      <c r="R5" s="59">
        <f>+(1)*1</f>
        <v>1</v>
      </c>
      <c r="S5" s="60"/>
      <c r="T5" s="61"/>
    </row>
    <row r="6" spans="1:451" ht="96" customHeight="1" x14ac:dyDescent="0.25">
      <c r="A6" s="62">
        <v>2</v>
      </c>
      <c r="B6" s="63" t="s">
        <v>171</v>
      </c>
      <c r="C6" s="63" t="s">
        <v>172</v>
      </c>
      <c r="D6" s="63" t="s">
        <v>172</v>
      </c>
      <c r="E6" s="63" t="s">
        <v>173</v>
      </c>
      <c r="F6" s="64" t="s">
        <v>174</v>
      </c>
      <c r="G6" s="65" t="s">
        <v>175</v>
      </c>
      <c r="H6" s="66" t="s">
        <v>176</v>
      </c>
      <c r="I6" s="67" t="s">
        <v>177</v>
      </c>
      <c r="J6" s="68" t="s">
        <v>178</v>
      </c>
      <c r="K6" s="63" t="s">
        <v>166</v>
      </c>
      <c r="L6" s="63" t="s">
        <v>179</v>
      </c>
      <c r="M6" s="63">
        <v>8</v>
      </c>
      <c r="N6" s="63" t="s">
        <v>180</v>
      </c>
      <c r="O6" s="69" t="s">
        <v>181</v>
      </c>
      <c r="P6" s="70"/>
      <c r="Q6" s="71" t="s">
        <v>182</v>
      </c>
      <c r="R6" s="72">
        <f>1/4</f>
        <v>0.25</v>
      </c>
      <c r="S6" s="73" t="s">
        <v>183</v>
      </c>
    </row>
    <row r="7" spans="1:451" ht="156" x14ac:dyDescent="0.25">
      <c r="A7" s="62">
        <v>3</v>
      </c>
      <c r="B7" s="63" t="s">
        <v>171</v>
      </c>
      <c r="C7" s="63" t="s">
        <v>172</v>
      </c>
      <c r="D7" s="63" t="s">
        <v>172</v>
      </c>
      <c r="E7" s="63" t="s">
        <v>173</v>
      </c>
      <c r="F7" s="64" t="s">
        <v>184</v>
      </c>
      <c r="G7" s="65" t="s">
        <v>185</v>
      </c>
      <c r="H7" s="66" t="s">
        <v>186</v>
      </c>
      <c r="I7" s="67" t="s">
        <v>187</v>
      </c>
      <c r="J7" s="68" t="s">
        <v>188</v>
      </c>
      <c r="K7" s="63" t="s">
        <v>166</v>
      </c>
      <c r="L7" s="63" t="s">
        <v>189</v>
      </c>
      <c r="M7" s="63" t="s">
        <v>190</v>
      </c>
      <c r="N7" s="63" t="s">
        <v>191</v>
      </c>
      <c r="O7" s="64" t="s">
        <v>192</v>
      </c>
      <c r="P7" s="74">
        <f>2/7</f>
        <v>0.2857142857142857</v>
      </c>
      <c r="Q7" s="75" t="s">
        <v>193</v>
      </c>
      <c r="R7" s="76">
        <f>(7/7)*1</f>
        <v>1</v>
      </c>
      <c r="S7" s="69" t="s">
        <v>194</v>
      </c>
      <c r="T7" s="77"/>
      <c r="U7" s="77"/>
      <c r="V7" s="77"/>
      <c r="W7" s="77"/>
    </row>
    <row r="8" spans="1:451" s="33" customFormat="1" ht="144" x14ac:dyDescent="0.25">
      <c r="A8" s="78">
        <v>4</v>
      </c>
      <c r="B8" s="79" t="s">
        <v>157</v>
      </c>
      <c r="C8" s="80" t="s">
        <v>195</v>
      </c>
      <c r="D8" s="80" t="s">
        <v>123</v>
      </c>
      <c r="E8" s="80" t="s">
        <v>124</v>
      </c>
      <c r="F8" s="81" t="s">
        <v>196</v>
      </c>
      <c r="G8" s="82" t="s">
        <v>197</v>
      </c>
      <c r="H8" s="83" t="s">
        <v>198</v>
      </c>
      <c r="I8" s="80" t="s">
        <v>199</v>
      </c>
      <c r="J8" s="84" t="s">
        <v>200</v>
      </c>
      <c r="K8" s="80" t="s">
        <v>201</v>
      </c>
      <c r="L8" s="85">
        <v>43070</v>
      </c>
      <c r="M8" s="80" t="s">
        <v>190</v>
      </c>
      <c r="N8" s="86" t="s">
        <v>202</v>
      </c>
      <c r="O8" s="80" t="s">
        <v>203</v>
      </c>
      <c r="P8" s="87"/>
      <c r="Q8" s="69"/>
      <c r="R8" s="88">
        <v>1</v>
      </c>
      <c r="S8" s="69" t="s">
        <v>204</v>
      </c>
      <c r="T8" s="89"/>
      <c r="U8" s="89"/>
      <c r="V8" s="89"/>
      <c r="W8" s="89"/>
    </row>
    <row r="9" spans="1:451" s="90" customFormat="1" ht="108" x14ac:dyDescent="0.25">
      <c r="A9" s="144">
        <v>5</v>
      </c>
      <c r="B9" s="141" t="s">
        <v>157</v>
      </c>
      <c r="C9" s="141" t="s">
        <v>195</v>
      </c>
      <c r="D9" s="141" t="s">
        <v>123</v>
      </c>
      <c r="E9" s="141" t="s">
        <v>124</v>
      </c>
      <c r="F9" s="141" t="s">
        <v>205</v>
      </c>
      <c r="G9" s="141" t="s">
        <v>206</v>
      </c>
      <c r="H9" s="146" t="s">
        <v>207</v>
      </c>
      <c r="I9" s="141" t="s">
        <v>208</v>
      </c>
      <c r="J9" s="64" t="s">
        <v>209</v>
      </c>
      <c r="K9" s="148" t="s">
        <v>166</v>
      </c>
      <c r="L9" s="150">
        <v>43070</v>
      </c>
      <c r="M9" s="141">
        <v>135</v>
      </c>
      <c r="N9" s="141" t="s">
        <v>191</v>
      </c>
      <c r="O9" s="141" t="s">
        <v>210</v>
      </c>
      <c r="P9" s="74">
        <f>8.3/9</f>
        <v>0.92222222222222228</v>
      </c>
      <c r="Q9" s="69" t="s">
        <v>211</v>
      </c>
      <c r="R9" s="74">
        <f>8.3/9</f>
        <v>0.92222222222222228</v>
      </c>
      <c r="S9" s="69"/>
      <c r="T9" s="89"/>
      <c r="U9" s="89"/>
      <c r="V9" s="89"/>
      <c r="W9" s="89"/>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c r="IP9" s="33"/>
      <c r="IQ9" s="33"/>
      <c r="IR9" s="33"/>
      <c r="IS9" s="33"/>
      <c r="IT9" s="33"/>
      <c r="IU9" s="33"/>
      <c r="IV9" s="33"/>
      <c r="IW9" s="33"/>
      <c r="IX9" s="33"/>
      <c r="IY9" s="33"/>
      <c r="IZ9" s="33"/>
      <c r="JA9" s="33"/>
      <c r="JB9" s="33"/>
      <c r="JC9" s="33"/>
      <c r="JD9" s="33"/>
      <c r="JE9" s="33"/>
      <c r="JF9" s="33"/>
      <c r="JG9" s="33"/>
      <c r="JH9" s="33"/>
      <c r="JI9" s="33"/>
      <c r="JJ9" s="33"/>
      <c r="JK9" s="33"/>
      <c r="JL9" s="33"/>
      <c r="JM9" s="33"/>
      <c r="JN9" s="33"/>
      <c r="JO9" s="33"/>
      <c r="JP9" s="33"/>
      <c r="JQ9" s="33"/>
      <c r="JR9" s="33"/>
      <c r="JS9" s="33"/>
      <c r="JT9" s="33"/>
      <c r="JU9" s="33"/>
      <c r="JV9" s="33"/>
      <c r="JW9" s="33"/>
      <c r="JX9" s="33"/>
      <c r="JY9" s="33"/>
      <c r="JZ9" s="33"/>
      <c r="KA9" s="33"/>
      <c r="KB9" s="33"/>
      <c r="KC9" s="33"/>
      <c r="KD9" s="33"/>
      <c r="KE9" s="33"/>
      <c r="KF9" s="33"/>
      <c r="KG9" s="33"/>
      <c r="KH9" s="33"/>
      <c r="KI9" s="33"/>
      <c r="KJ9" s="33"/>
      <c r="KK9" s="33"/>
      <c r="KL9" s="33"/>
      <c r="KM9" s="33"/>
      <c r="KN9" s="33"/>
      <c r="KO9" s="33"/>
      <c r="KP9" s="33"/>
      <c r="KQ9" s="33"/>
      <c r="KR9" s="33"/>
      <c r="KS9" s="33"/>
      <c r="KT9" s="33"/>
      <c r="KU9" s="33"/>
      <c r="KV9" s="33"/>
      <c r="KW9" s="33"/>
      <c r="KX9" s="33"/>
      <c r="KY9" s="33"/>
      <c r="KZ9" s="33"/>
      <c r="LA9" s="33"/>
      <c r="LB9" s="33"/>
      <c r="LC9" s="33"/>
      <c r="LD9" s="33"/>
      <c r="LE9" s="33"/>
      <c r="LF9" s="33"/>
      <c r="LG9" s="33"/>
      <c r="LH9" s="33"/>
      <c r="LI9" s="33"/>
      <c r="LJ9" s="33"/>
      <c r="LK9" s="33"/>
      <c r="LL9" s="33"/>
      <c r="LM9" s="33"/>
      <c r="LN9" s="33"/>
      <c r="LO9" s="33"/>
      <c r="LP9" s="33"/>
      <c r="LQ9" s="33"/>
      <c r="LR9" s="33"/>
      <c r="LS9" s="33"/>
      <c r="LT9" s="33"/>
      <c r="LU9" s="33"/>
      <c r="LV9" s="33"/>
      <c r="LW9" s="33"/>
      <c r="LX9" s="33"/>
      <c r="LY9" s="33"/>
      <c r="LZ9" s="33"/>
      <c r="MA9" s="33"/>
      <c r="MB9" s="33"/>
      <c r="MC9" s="33"/>
      <c r="MD9" s="33"/>
      <c r="ME9" s="33"/>
      <c r="MF9" s="33"/>
      <c r="MG9" s="33"/>
      <c r="MH9" s="33"/>
      <c r="MI9" s="33"/>
      <c r="MJ9" s="33"/>
      <c r="MK9" s="33"/>
      <c r="ML9" s="33"/>
      <c r="MM9" s="33"/>
      <c r="MN9" s="33"/>
      <c r="MO9" s="33"/>
      <c r="MP9" s="33"/>
      <c r="MQ9" s="33"/>
      <c r="MR9" s="33"/>
      <c r="MS9" s="33"/>
      <c r="MT9" s="33"/>
      <c r="MU9" s="33"/>
      <c r="MV9" s="33"/>
      <c r="MW9" s="33"/>
      <c r="MX9" s="33"/>
      <c r="MY9" s="33"/>
      <c r="MZ9" s="33"/>
      <c r="NA9" s="33"/>
      <c r="NB9" s="33"/>
      <c r="NC9" s="33"/>
      <c r="ND9" s="33"/>
      <c r="NE9" s="33"/>
      <c r="NF9" s="33"/>
      <c r="NG9" s="33"/>
      <c r="NH9" s="33"/>
      <c r="NI9" s="33"/>
      <c r="NJ9" s="33"/>
      <c r="NK9" s="33"/>
      <c r="NL9" s="33"/>
      <c r="NM9" s="33"/>
      <c r="NN9" s="33"/>
      <c r="NO9" s="33"/>
      <c r="NP9" s="33"/>
      <c r="NQ9" s="33"/>
      <c r="NR9" s="33"/>
      <c r="NS9" s="33"/>
      <c r="NT9" s="33"/>
      <c r="NU9" s="33"/>
      <c r="NV9" s="33"/>
      <c r="NW9" s="33"/>
      <c r="NX9" s="33"/>
      <c r="NY9" s="33"/>
      <c r="NZ9" s="33"/>
      <c r="OA9" s="33"/>
      <c r="OB9" s="33"/>
      <c r="OC9" s="33"/>
      <c r="OD9" s="33"/>
      <c r="OE9" s="33"/>
      <c r="OF9" s="33"/>
      <c r="OG9" s="33"/>
      <c r="OH9" s="33"/>
      <c r="OI9" s="33"/>
      <c r="OJ9" s="33"/>
      <c r="OK9" s="33"/>
      <c r="OL9" s="33"/>
      <c r="OM9" s="33"/>
      <c r="ON9" s="33"/>
      <c r="OO9" s="33"/>
      <c r="OP9" s="33"/>
      <c r="OQ9" s="33"/>
      <c r="OR9" s="33"/>
      <c r="OS9" s="33"/>
      <c r="OT9" s="33"/>
      <c r="OU9" s="33"/>
      <c r="OV9" s="33"/>
      <c r="OW9" s="33"/>
      <c r="OX9" s="33"/>
      <c r="OY9" s="33"/>
      <c r="OZ9" s="33"/>
      <c r="PA9" s="33"/>
      <c r="PB9" s="33"/>
      <c r="PC9" s="33"/>
      <c r="PD9" s="33"/>
      <c r="PE9" s="33"/>
      <c r="PF9" s="33"/>
      <c r="PG9" s="33"/>
      <c r="PH9" s="33"/>
      <c r="PI9" s="33"/>
      <c r="PJ9" s="33"/>
      <c r="PK9" s="33"/>
      <c r="PL9" s="33"/>
      <c r="PM9" s="33"/>
      <c r="PN9" s="33"/>
      <c r="PO9" s="33"/>
      <c r="PP9" s="33"/>
      <c r="PQ9" s="33"/>
      <c r="PR9" s="33"/>
      <c r="PS9" s="33"/>
      <c r="PT9" s="33"/>
      <c r="PU9" s="33"/>
      <c r="PV9" s="33"/>
      <c r="PW9" s="33"/>
      <c r="PX9" s="33"/>
      <c r="PY9" s="33"/>
      <c r="PZ9" s="33"/>
      <c r="QA9" s="33"/>
      <c r="QB9" s="33"/>
      <c r="QC9" s="33"/>
      <c r="QD9" s="33"/>
      <c r="QE9" s="33"/>
      <c r="QF9" s="33"/>
      <c r="QG9" s="33"/>
      <c r="QH9" s="33"/>
      <c r="QI9" s="33"/>
    </row>
    <row r="10" spans="1:451" s="90" customFormat="1" ht="60" x14ac:dyDescent="0.25">
      <c r="A10" s="145"/>
      <c r="B10" s="142"/>
      <c r="C10" s="142"/>
      <c r="D10" s="142"/>
      <c r="E10" s="142"/>
      <c r="F10" s="142"/>
      <c r="G10" s="142"/>
      <c r="H10" s="147"/>
      <c r="I10" s="142"/>
      <c r="J10" s="91" t="s">
        <v>212</v>
      </c>
      <c r="K10" s="149"/>
      <c r="L10" s="151"/>
      <c r="M10" s="142"/>
      <c r="N10" s="142"/>
      <c r="O10" s="142"/>
      <c r="P10" s="92">
        <f>3/1257</f>
        <v>2.3866348448687352E-3</v>
      </c>
      <c r="Q10" s="69" t="s">
        <v>213</v>
      </c>
      <c r="R10" s="92">
        <f>40/1257</f>
        <v>3.1821797931583136E-2</v>
      </c>
      <c r="S10" s="69" t="s">
        <v>214</v>
      </c>
      <c r="T10" s="89"/>
      <c r="U10" s="89"/>
      <c r="V10" s="89"/>
      <c r="W10" s="89"/>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c r="IP10" s="33"/>
      <c r="IQ10" s="33"/>
      <c r="IR10" s="33"/>
      <c r="IS10" s="33"/>
      <c r="IT10" s="33"/>
      <c r="IU10" s="33"/>
      <c r="IV10" s="33"/>
      <c r="IW10" s="33"/>
      <c r="IX10" s="33"/>
      <c r="IY10" s="33"/>
      <c r="IZ10" s="33"/>
      <c r="JA10" s="33"/>
      <c r="JB10" s="33"/>
      <c r="JC10" s="33"/>
      <c r="JD10" s="33"/>
      <c r="JE10" s="33"/>
      <c r="JF10" s="33"/>
      <c r="JG10" s="33"/>
      <c r="JH10" s="33"/>
      <c r="JI10" s="33"/>
      <c r="JJ10" s="33"/>
      <c r="JK10" s="33"/>
      <c r="JL10" s="33"/>
      <c r="JM10" s="33"/>
      <c r="JN10" s="33"/>
      <c r="JO10" s="33"/>
      <c r="JP10" s="33"/>
      <c r="JQ10" s="33"/>
      <c r="JR10" s="33"/>
      <c r="JS10" s="33"/>
      <c r="JT10" s="33"/>
      <c r="JU10" s="33"/>
      <c r="JV10" s="33"/>
      <c r="JW10" s="33"/>
      <c r="JX10" s="33"/>
      <c r="JY10" s="33"/>
      <c r="JZ10" s="33"/>
      <c r="KA10" s="33"/>
      <c r="KB10" s="33"/>
      <c r="KC10" s="33"/>
      <c r="KD10" s="33"/>
      <c r="KE10" s="33"/>
      <c r="KF10" s="33"/>
      <c r="KG10" s="33"/>
      <c r="KH10" s="33"/>
      <c r="KI10" s="33"/>
      <c r="KJ10" s="33"/>
      <c r="KK10" s="33"/>
      <c r="KL10" s="33"/>
      <c r="KM10" s="33"/>
      <c r="KN10" s="33"/>
      <c r="KO10" s="33"/>
      <c r="KP10" s="33"/>
      <c r="KQ10" s="33"/>
      <c r="KR10" s="33"/>
      <c r="KS10" s="33"/>
      <c r="KT10" s="33"/>
      <c r="KU10" s="33"/>
      <c r="KV10" s="33"/>
      <c r="KW10" s="33"/>
      <c r="KX10" s="33"/>
      <c r="KY10" s="33"/>
      <c r="KZ10" s="33"/>
      <c r="LA10" s="33"/>
      <c r="LB10" s="33"/>
      <c r="LC10" s="33"/>
      <c r="LD10" s="33"/>
      <c r="LE10" s="33"/>
      <c r="LF10" s="33"/>
      <c r="LG10" s="33"/>
      <c r="LH10" s="33"/>
      <c r="LI10" s="33"/>
      <c r="LJ10" s="33"/>
      <c r="LK10" s="33"/>
      <c r="LL10" s="33"/>
      <c r="LM10" s="33"/>
      <c r="LN10" s="33"/>
      <c r="LO10" s="33"/>
      <c r="LP10" s="33"/>
      <c r="LQ10" s="33"/>
      <c r="LR10" s="33"/>
      <c r="LS10" s="33"/>
      <c r="LT10" s="33"/>
      <c r="LU10" s="33"/>
      <c r="LV10" s="33"/>
      <c r="LW10" s="33"/>
      <c r="LX10" s="33"/>
      <c r="LY10" s="33"/>
      <c r="LZ10" s="33"/>
      <c r="MA10" s="33"/>
      <c r="MB10" s="33"/>
      <c r="MC10" s="33"/>
      <c r="MD10" s="33"/>
      <c r="ME10" s="33"/>
      <c r="MF10" s="33"/>
      <c r="MG10" s="33"/>
      <c r="MH10" s="33"/>
      <c r="MI10" s="33"/>
      <c r="MJ10" s="33"/>
      <c r="MK10" s="33"/>
      <c r="ML10" s="33"/>
      <c r="MM10" s="33"/>
      <c r="MN10" s="33"/>
      <c r="MO10" s="33"/>
      <c r="MP10" s="33"/>
      <c r="MQ10" s="33"/>
      <c r="MR10" s="33"/>
      <c r="MS10" s="33"/>
      <c r="MT10" s="33"/>
      <c r="MU10" s="33"/>
      <c r="MV10" s="33"/>
      <c r="MW10" s="33"/>
      <c r="MX10" s="33"/>
      <c r="MY10" s="33"/>
      <c r="MZ10" s="33"/>
      <c r="NA10" s="33"/>
      <c r="NB10" s="33"/>
      <c r="NC10" s="33"/>
      <c r="ND10" s="33"/>
      <c r="NE10" s="33"/>
      <c r="NF10" s="33"/>
      <c r="NG10" s="33"/>
      <c r="NH10" s="33"/>
      <c r="NI10" s="33"/>
      <c r="NJ10" s="33"/>
      <c r="NK10" s="33"/>
      <c r="NL10" s="33"/>
      <c r="NM10" s="33"/>
      <c r="NN10" s="33"/>
      <c r="NO10" s="33"/>
      <c r="NP10" s="33"/>
      <c r="NQ10" s="33"/>
      <c r="NR10" s="33"/>
      <c r="NS10" s="33"/>
      <c r="NT10" s="33"/>
      <c r="NU10" s="33"/>
      <c r="NV10" s="33"/>
      <c r="NW10" s="33"/>
      <c r="NX10" s="33"/>
      <c r="NY10" s="33"/>
      <c r="NZ10" s="33"/>
      <c r="OA10" s="33"/>
      <c r="OB10" s="33"/>
      <c r="OC10" s="33"/>
      <c r="OD10" s="33"/>
      <c r="OE10" s="33"/>
      <c r="OF10" s="33"/>
      <c r="OG10" s="33"/>
      <c r="OH10" s="33"/>
      <c r="OI10" s="33"/>
      <c r="OJ10" s="33"/>
      <c r="OK10" s="33"/>
      <c r="OL10" s="33"/>
      <c r="OM10" s="33"/>
      <c r="ON10" s="33"/>
      <c r="OO10" s="33"/>
      <c r="OP10" s="33"/>
      <c r="OQ10" s="33"/>
      <c r="OR10" s="33"/>
      <c r="OS10" s="33"/>
      <c r="OT10" s="33"/>
      <c r="OU10" s="33"/>
      <c r="OV10" s="33"/>
      <c r="OW10" s="33"/>
      <c r="OX10" s="33"/>
      <c r="OY10" s="33"/>
      <c r="OZ10" s="33"/>
      <c r="PA10" s="33"/>
      <c r="PB10" s="33"/>
      <c r="PC10" s="33"/>
      <c r="PD10" s="33"/>
      <c r="PE10" s="33"/>
      <c r="PF10" s="33"/>
      <c r="PG10" s="33"/>
      <c r="PH10" s="33"/>
      <c r="PI10" s="33"/>
      <c r="PJ10" s="33"/>
      <c r="PK10" s="33"/>
      <c r="PL10" s="33"/>
      <c r="PM10" s="33"/>
      <c r="PN10" s="33"/>
      <c r="PO10" s="33"/>
      <c r="PP10" s="33"/>
      <c r="PQ10" s="33"/>
      <c r="PR10" s="33"/>
      <c r="PS10" s="33"/>
      <c r="PT10" s="33"/>
      <c r="PU10" s="33"/>
      <c r="PV10" s="33"/>
      <c r="PW10" s="33"/>
      <c r="PX10" s="33"/>
      <c r="PY10" s="33"/>
      <c r="PZ10" s="33"/>
      <c r="QA10" s="33"/>
      <c r="QB10" s="33"/>
      <c r="QC10" s="33"/>
      <c r="QD10" s="33"/>
      <c r="QE10" s="33"/>
      <c r="QF10" s="33"/>
      <c r="QG10" s="33"/>
      <c r="QH10" s="33"/>
      <c r="QI10" s="33"/>
    </row>
    <row r="11" spans="1:451" s="90" customFormat="1" ht="72" x14ac:dyDescent="0.25">
      <c r="A11" s="93">
        <v>6</v>
      </c>
      <c r="B11" s="94" t="s">
        <v>157</v>
      </c>
      <c r="C11" s="94" t="s">
        <v>195</v>
      </c>
      <c r="D11" s="94" t="s">
        <v>123</v>
      </c>
      <c r="E11" s="94" t="s">
        <v>124</v>
      </c>
      <c r="F11" s="94" t="s">
        <v>205</v>
      </c>
      <c r="G11" s="94" t="s">
        <v>215</v>
      </c>
      <c r="H11" s="95" t="s">
        <v>216</v>
      </c>
      <c r="I11" s="94" t="s">
        <v>217</v>
      </c>
      <c r="J11" s="96" t="s">
        <v>218</v>
      </c>
      <c r="K11" s="97" t="s">
        <v>166</v>
      </c>
      <c r="L11" s="98" t="s">
        <v>189</v>
      </c>
      <c r="M11" s="66" t="s">
        <v>219</v>
      </c>
      <c r="N11" s="99" t="s">
        <v>191</v>
      </c>
      <c r="O11" s="94" t="s">
        <v>220</v>
      </c>
      <c r="P11" s="92">
        <f>149/400</f>
        <v>0.3725</v>
      </c>
      <c r="Q11" s="95" t="s">
        <v>221</v>
      </c>
      <c r="R11" s="92">
        <f>623/800</f>
        <v>0.77875000000000005</v>
      </c>
      <c r="S11" s="95" t="s">
        <v>222</v>
      </c>
      <c r="T11" s="100"/>
      <c r="U11" s="100"/>
      <c r="V11" s="100"/>
      <c r="W11" s="100"/>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c r="IQ11" s="33"/>
      <c r="IR11" s="33"/>
      <c r="IS11" s="33"/>
      <c r="IT11" s="33"/>
      <c r="IU11" s="33"/>
      <c r="IV11" s="33"/>
      <c r="IW11" s="33"/>
      <c r="IX11" s="33"/>
      <c r="IY11" s="33"/>
      <c r="IZ11" s="33"/>
      <c r="JA11" s="33"/>
      <c r="JB11" s="33"/>
      <c r="JC11" s="33"/>
      <c r="JD11" s="33"/>
      <c r="JE11" s="33"/>
      <c r="JF11" s="33"/>
      <c r="JG11" s="33"/>
      <c r="JH11" s="33"/>
      <c r="JI11" s="33"/>
      <c r="JJ11" s="33"/>
      <c r="JK11" s="33"/>
      <c r="JL11" s="33"/>
      <c r="JM11" s="33"/>
      <c r="JN11" s="33"/>
      <c r="JO11" s="33"/>
      <c r="JP11" s="33"/>
      <c r="JQ11" s="33"/>
      <c r="JR11" s="33"/>
      <c r="JS11" s="33"/>
      <c r="JT11" s="33"/>
      <c r="JU11" s="33"/>
      <c r="JV11" s="33"/>
      <c r="JW11" s="33"/>
      <c r="JX11" s="33"/>
      <c r="JY11" s="33"/>
      <c r="JZ11" s="33"/>
      <c r="KA11" s="33"/>
      <c r="KB11" s="33"/>
      <c r="KC11" s="33"/>
      <c r="KD11" s="33"/>
      <c r="KE11" s="33"/>
      <c r="KF11" s="33"/>
      <c r="KG11" s="33"/>
      <c r="KH11" s="33"/>
      <c r="KI11" s="33"/>
      <c r="KJ11" s="33"/>
      <c r="KK11" s="33"/>
      <c r="KL11" s="33"/>
      <c r="KM11" s="33"/>
      <c r="KN11" s="33"/>
      <c r="KO11" s="33"/>
      <c r="KP11" s="33"/>
      <c r="KQ11" s="33"/>
      <c r="KR11" s="33"/>
      <c r="KS11" s="33"/>
      <c r="KT11" s="33"/>
      <c r="KU11" s="33"/>
      <c r="KV11" s="33"/>
      <c r="KW11" s="33"/>
      <c r="KX11" s="33"/>
      <c r="KY11" s="33"/>
      <c r="KZ11" s="33"/>
      <c r="LA11" s="33"/>
      <c r="LB11" s="33"/>
      <c r="LC11" s="33"/>
      <c r="LD11" s="33"/>
      <c r="LE11" s="33"/>
      <c r="LF11" s="33"/>
      <c r="LG11" s="33"/>
      <c r="LH11" s="33"/>
      <c r="LI11" s="33"/>
      <c r="LJ11" s="33"/>
      <c r="LK11" s="33"/>
      <c r="LL11" s="33"/>
      <c r="LM11" s="33"/>
      <c r="LN11" s="33"/>
      <c r="LO11" s="33"/>
      <c r="LP11" s="33"/>
      <c r="LQ11" s="33"/>
      <c r="LR11" s="33"/>
      <c r="LS11" s="33"/>
      <c r="LT11" s="33"/>
      <c r="LU11" s="33"/>
      <c r="LV11" s="33"/>
      <c r="LW11" s="33"/>
      <c r="LX11" s="33"/>
      <c r="LY11" s="33"/>
      <c r="LZ11" s="33"/>
      <c r="MA11" s="33"/>
      <c r="MB11" s="33"/>
      <c r="MC11" s="33"/>
      <c r="MD11" s="33"/>
      <c r="ME11" s="33"/>
      <c r="MF11" s="33"/>
      <c r="MG11" s="33"/>
      <c r="MH11" s="33"/>
      <c r="MI11" s="33"/>
      <c r="MJ11" s="33"/>
      <c r="MK11" s="33"/>
      <c r="ML11" s="33"/>
      <c r="MM11" s="33"/>
      <c r="MN11" s="33"/>
      <c r="MO11" s="33"/>
      <c r="MP11" s="33"/>
      <c r="MQ11" s="33"/>
      <c r="MR11" s="33"/>
      <c r="MS11" s="33"/>
      <c r="MT11" s="33"/>
      <c r="MU11" s="33"/>
      <c r="MV11" s="33"/>
      <c r="MW11" s="33"/>
      <c r="MX11" s="33"/>
      <c r="MY11" s="33"/>
      <c r="MZ11" s="33"/>
      <c r="NA11" s="33"/>
      <c r="NB11" s="33"/>
      <c r="NC11" s="33"/>
      <c r="ND11" s="33"/>
      <c r="NE11" s="33"/>
      <c r="NF11" s="33"/>
      <c r="NG11" s="33"/>
      <c r="NH11" s="33"/>
      <c r="NI11" s="33"/>
      <c r="NJ11" s="33"/>
      <c r="NK11" s="33"/>
      <c r="NL11" s="33"/>
      <c r="NM11" s="33"/>
      <c r="NN11" s="33"/>
      <c r="NO11" s="33"/>
      <c r="NP11" s="33"/>
      <c r="NQ11" s="33"/>
      <c r="NR11" s="33"/>
      <c r="NS11" s="33"/>
      <c r="NT11" s="33"/>
      <c r="NU11" s="33"/>
      <c r="NV11" s="33"/>
      <c r="NW11" s="33"/>
      <c r="NX11" s="33"/>
      <c r="NY11" s="33"/>
      <c r="NZ11" s="33"/>
      <c r="OA11" s="33"/>
      <c r="OB11" s="33"/>
      <c r="OC11" s="33"/>
      <c r="OD11" s="33"/>
      <c r="OE11" s="33"/>
      <c r="OF11" s="33"/>
      <c r="OG11" s="33"/>
      <c r="OH11" s="33"/>
      <c r="OI11" s="33"/>
      <c r="OJ11" s="33"/>
      <c r="OK11" s="33"/>
      <c r="OL11" s="33"/>
      <c r="OM11" s="33"/>
      <c r="ON11" s="33"/>
      <c r="OO11" s="33"/>
      <c r="OP11" s="33"/>
      <c r="OQ11" s="33"/>
      <c r="OR11" s="33"/>
      <c r="OS11" s="33"/>
      <c r="OT11" s="33"/>
      <c r="OU11" s="33"/>
      <c r="OV11" s="33"/>
      <c r="OW11" s="33"/>
      <c r="OX11" s="33"/>
      <c r="OY11" s="33"/>
      <c r="OZ11" s="33"/>
      <c r="PA11" s="33"/>
      <c r="PB11" s="33"/>
      <c r="PC11" s="33"/>
      <c r="PD11" s="33"/>
      <c r="PE11" s="33"/>
      <c r="PF11" s="33"/>
      <c r="PG11" s="33"/>
      <c r="PH11" s="33"/>
      <c r="PI11" s="33"/>
      <c r="PJ11" s="33"/>
      <c r="PK11" s="33"/>
      <c r="PL11" s="33"/>
      <c r="PM11" s="33"/>
      <c r="PN11" s="33"/>
      <c r="PO11" s="33"/>
      <c r="PP11" s="33"/>
      <c r="PQ11" s="33"/>
      <c r="PR11" s="33"/>
      <c r="PS11" s="33"/>
      <c r="PT11" s="33"/>
      <c r="PU11" s="33"/>
      <c r="PV11" s="33"/>
      <c r="PW11" s="33"/>
      <c r="PX11" s="33"/>
      <c r="PY11" s="33"/>
      <c r="PZ11" s="33"/>
      <c r="QA11" s="33"/>
      <c r="QB11" s="33"/>
      <c r="QC11" s="33"/>
      <c r="QD11" s="33"/>
      <c r="QE11" s="33"/>
      <c r="QF11" s="33"/>
      <c r="QG11" s="33"/>
      <c r="QH11" s="33"/>
      <c r="QI11" s="33"/>
    </row>
    <row r="12" spans="1:451" ht="204" x14ac:dyDescent="0.25">
      <c r="A12" s="80">
        <v>7</v>
      </c>
      <c r="B12" s="75" t="s">
        <v>157</v>
      </c>
      <c r="C12" s="75" t="s">
        <v>195</v>
      </c>
      <c r="D12" s="75" t="s">
        <v>123</v>
      </c>
      <c r="E12" s="75" t="s">
        <v>124</v>
      </c>
      <c r="F12" s="69" t="s">
        <v>223</v>
      </c>
      <c r="G12" s="69" t="s">
        <v>224</v>
      </c>
      <c r="H12" s="69" t="s">
        <v>225</v>
      </c>
      <c r="I12" s="69" t="s">
        <v>226</v>
      </c>
      <c r="J12" s="69" t="s">
        <v>227</v>
      </c>
      <c r="K12" s="80" t="s">
        <v>201</v>
      </c>
      <c r="L12" s="85" t="s">
        <v>228</v>
      </c>
      <c r="M12" s="80" t="s">
        <v>219</v>
      </c>
      <c r="N12" s="80" t="s">
        <v>229</v>
      </c>
      <c r="O12" s="80" t="s">
        <v>230</v>
      </c>
      <c r="P12" s="77"/>
      <c r="Q12" s="77"/>
      <c r="R12" s="92">
        <f>4/5</f>
        <v>0.8</v>
      </c>
      <c r="S12" s="95" t="s">
        <v>231</v>
      </c>
      <c r="T12" s="89"/>
      <c r="U12" s="89"/>
      <c r="V12" s="89"/>
      <c r="W12" s="89"/>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3"/>
      <c r="IU12" s="33"/>
      <c r="IV12" s="33"/>
      <c r="IW12" s="33"/>
      <c r="IX12" s="33"/>
      <c r="IY12" s="33"/>
      <c r="IZ12" s="33"/>
      <c r="JA12" s="33"/>
      <c r="JB12" s="33"/>
      <c r="JC12" s="33"/>
      <c r="JD12" s="33"/>
      <c r="JE12" s="33"/>
      <c r="JF12" s="33"/>
      <c r="JG12" s="33"/>
      <c r="JH12" s="33"/>
      <c r="JI12" s="33"/>
      <c r="JJ12" s="33"/>
      <c r="JK12" s="33"/>
      <c r="JL12" s="33"/>
      <c r="JM12" s="33"/>
      <c r="JN12" s="33"/>
      <c r="JO12" s="33"/>
      <c r="JP12" s="33"/>
      <c r="JQ12" s="33"/>
      <c r="JR12" s="33"/>
      <c r="JS12" s="33"/>
      <c r="JT12" s="33"/>
      <c r="JU12" s="33"/>
      <c r="JV12" s="33"/>
      <c r="JW12" s="33"/>
      <c r="JX12" s="33"/>
      <c r="JY12" s="33"/>
      <c r="JZ12" s="33"/>
      <c r="KA12" s="33"/>
      <c r="KB12" s="33"/>
      <c r="KC12" s="33"/>
      <c r="KD12" s="33"/>
      <c r="KE12" s="33"/>
      <c r="KF12" s="33"/>
      <c r="KG12" s="33"/>
      <c r="KH12" s="33"/>
      <c r="KI12" s="33"/>
      <c r="KJ12" s="33"/>
      <c r="KK12" s="33"/>
      <c r="KL12" s="33"/>
      <c r="KM12" s="33"/>
      <c r="KN12" s="33"/>
      <c r="KO12" s="33"/>
      <c r="KP12" s="33"/>
      <c r="KQ12" s="33"/>
      <c r="KR12" s="33"/>
      <c r="KS12" s="33"/>
      <c r="KT12" s="33"/>
      <c r="KU12" s="33"/>
      <c r="KV12" s="33"/>
      <c r="KW12" s="33"/>
      <c r="KX12" s="33"/>
      <c r="KY12" s="33"/>
      <c r="KZ12" s="33"/>
      <c r="LA12" s="33"/>
      <c r="LB12" s="33"/>
      <c r="LC12" s="33"/>
      <c r="LD12" s="33"/>
      <c r="LE12" s="33"/>
      <c r="LF12" s="33"/>
      <c r="LG12" s="33"/>
      <c r="LH12" s="33"/>
      <c r="LI12" s="33"/>
      <c r="LJ12" s="33"/>
      <c r="LK12" s="33"/>
      <c r="LL12" s="33"/>
      <c r="LM12" s="33"/>
      <c r="LN12" s="33"/>
      <c r="LO12" s="33"/>
      <c r="LP12" s="33"/>
      <c r="LQ12" s="33"/>
      <c r="LR12" s="33"/>
      <c r="LS12" s="33"/>
      <c r="LT12" s="33"/>
      <c r="LU12" s="33"/>
      <c r="LV12" s="33"/>
      <c r="LW12" s="33"/>
      <c r="LX12" s="33"/>
      <c r="LY12" s="33"/>
      <c r="LZ12" s="33"/>
      <c r="MA12" s="33"/>
      <c r="MB12" s="33"/>
      <c r="MC12" s="33"/>
      <c r="MD12" s="33"/>
      <c r="ME12" s="33"/>
      <c r="MF12" s="33"/>
      <c r="MG12" s="33"/>
      <c r="MH12" s="33"/>
      <c r="MI12" s="33"/>
      <c r="MJ12" s="33"/>
      <c r="MK12" s="33"/>
      <c r="ML12" s="33"/>
      <c r="MM12" s="33"/>
      <c r="MN12" s="33"/>
      <c r="MO12" s="33"/>
      <c r="MP12" s="33"/>
      <c r="MQ12" s="33"/>
      <c r="MR12" s="33"/>
      <c r="MS12" s="33"/>
      <c r="MT12" s="33"/>
      <c r="MU12" s="33"/>
      <c r="MV12" s="33"/>
      <c r="MW12" s="33"/>
      <c r="MX12" s="33"/>
      <c r="MY12" s="33"/>
      <c r="MZ12" s="33"/>
      <c r="NA12" s="33"/>
      <c r="NB12" s="33"/>
      <c r="NC12" s="33"/>
      <c r="ND12" s="33"/>
      <c r="NE12" s="33"/>
      <c r="NF12" s="33"/>
      <c r="NG12" s="33"/>
      <c r="NH12" s="33"/>
      <c r="NI12" s="33"/>
      <c r="NJ12" s="33"/>
      <c r="NK12" s="33"/>
      <c r="NL12" s="33"/>
      <c r="NM12" s="33"/>
      <c r="NN12" s="33"/>
      <c r="NO12" s="33"/>
      <c r="NP12" s="33"/>
      <c r="NQ12" s="33"/>
      <c r="NR12" s="33"/>
      <c r="NS12" s="33"/>
      <c r="NT12" s="33"/>
      <c r="NU12" s="33"/>
      <c r="NV12" s="33"/>
      <c r="NW12" s="33"/>
      <c r="NX12" s="33"/>
      <c r="NY12" s="33"/>
      <c r="NZ12" s="33"/>
      <c r="OA12" s="33"/>
      <c r="OB12" s="33"/>
      <c r="OC12" s="33"/>
      <c r="OD12" s="33"/>
      <c r="OE12" s="33"/>
      <c r="OF12" s="33"/>
      <c r="OG12" s="33"/>
      <c r="OH12" s="33"/>
      <c r="OI12" s="33"/>
      <c r="OJ12" s="33"/>
      <c r="OK12" s="33"/>
      <c r="OL12" s="33"/>
      <c r="OM12" s="33"/>
      <c r="ON12" s="33"/>
      <c r="OO12" s="33"/>
      <c r="OP12" s="33"/>
      <c r="OQ12" s="33"/>
      <c r="OR12" s="33"/>
      <c r="OS12" s="33"/>
      <c r="OT12" s="33"/>
      <c r="OU12" s="33"/>
      <c r="OV12" s="33"/>
      <c r="OW12" s="33"/>
      <c r="OX12" s="33"/>
      <c r="OY12" s="33"/>
      <c r="OZ12" s="33"/>
      <c r="PA12" s="33"/>
      <c r="PB12" s="33"/>
      <c r="PC12" s="33"/>
      <c r="PD12" s="33"/>
      <c r="PE12" s="33"/>
      <c r="PF12" s="33"/>
      <c r="PG12" s="33"/>
      <c r="PH12" s="33"/>
      <c r="PI12" s="33"/>
      <c r="PJ12" s="33"/>
      <c r="PK12" s="33"/>
      <c r="PL12" s="33"/>
      <c r="PM12" s="33"/>
      <c r="PN12" s="33"/>
      <c r="PO12" s="33"/>
      <c r="PP12" s="33"/>
      <c r="PQ12" s="33"/>
      <c r="PR12" s="33"/>
      <c r="PS12" s="33"/>
      <c r="PT12" s="33"/>
      <c r="PU12" s="33"/>
      <c r="PV12" s="33"/>
      <c r="PW12" s="33"/>
      <c r="PX12" s="33"/>
      <c r="PY12" s="33"/>
      <c r="PZ12" s="33"/>
      <c r="QA12" s="33"/>
      <c r="QB12" s="33"/>
      <c r="QC12" s="33"/>
      <c r="QD12" s="33"/>
      <c r="QE12" s="33"/>
      <c r="QF12" s="33"/>
      <c r="QG12" s="33"/>
      <c r="QH12" s="33"/>
      <c r="QI12" s="33"/>
    </row>
    <row r="13" spans="1:451" ht="72" x14ac:dyDescent="0.25">
      <c r="A13" s="80">
        <v>8</v>
      </c>
      <c r="B13" s="94" t="s">
        <v>157</v>
      </c>
      <c r="C13" s="94" t="s">
        <v>195</v>
      </c>
      <c r="D13" s="94" t="s">
        <v>123</v>
      </c>
      <c r="E13" s="94" t="s">
        <v>124</v>
      </c>
      <c r="F13" s="95" t="s">
        <v>232</v>
      </c>
      <c r="G13" s="95" t="s">
        <v>233</v>
      </c>
      <c r="H13" s="95" t="s">
        <v>234</v>
      </c>
      <c r="I13" s="95" t="s">
        <v>235</v>
      </c>
      <c r="J13" s="95" t="s">
        <v>236</v>
      </c>
      <c r="K13" s="101" t="s">
        <v>201</v>
      </c>
      <c r="L13" s="102">
        <v>43070</v>
      </c>
      <c r="M13" s="101" t="s">
        <v>219</v>
      </c>
      <c r="N13" s="101" t="s">
        <v>191</v>
      </c>
      <c r="O13" s="101" t="s">
        <v>237</v>
      </c>
      <c r="P13" s="103"/>
      <c r="Q13" s="103"/>
      <c r="R13" s="103"/>
      <c r="S13" s="95" t="s">
        <v>238</v>
      </c>
      <c r="T13" s="100"/>
      <c r="U13" s="100"/>
      <c r="V13" s="100"/>
      <c r="W13" s="100"/>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c r="IQ13" s="33"/>
      <c r="IR13" s="33"/>
      <c r="IS13" s="33"/>
      <c r="IT13" s="33"/>
      <c r="IU13" s="33"/>
      <c r="IV13" s="33"/>
      <c r="IW13" s="33"/>
      <c r="IX13" s="33"/>
      <c r="IY13" s="33"/>
      <c r="IZ13" s="33"/>
      <c r="JA13" s="33"/>
      <c r="JB13" s="33"/>
      <c r="JC13" s="33"/>
      <c r="JD13" s="33"/>
      <c r="JE13" s="33"/>
      <c r="JF13" s="33"/>
      <c r="JG13" s="33"/>
      <c r="JH13" s="33"/>
      <c r="JI13" s="33"/>
      <c r="JJ13" s="33"/>
      <c r="JK13" s="33"/>
      <c r="JL13" s="33"/>
      <c r="JM13" s="33"/>
      <c r="JN13" s="33"/>
      <c r="JO13" s="33"/>
      <c r="JP13" s="33"/>
      <c r="JQ13" s="33"/>
      <c r="JR13" s="33"/>
      <c r="JS13" s="33"/>
      <c r="JT13" s="33"/>
      <c r="JU13" s="33"/>
      <c r="JV13" s="33"/>
      <c r="JW13" s="33"/>
      <c r="JX13" s="33"/>
      <c r="JY13" s="33"/>
      <c r="JZ13" s="33"/>
      <c r="KA13" s="33"/>
      <c r="KB13" s="33"/>
      <c r="KC13" s="33"/>
      <c r="KD13" s="33"/>
      <c r="KE13" s="33"/>
      <c r="KF13" s="33"/>
      <c r="KG13" s="33"/>
      <c r="KH13" s="33"/>
      <c r="KI13" s="33"/>
      <c r="KJ13" s="33"/>
      <c r="KK13" s="33"/>
      <c r="KL13" s="33"/>
      <c r="KM13" s="33"/>
      <c r="KN13" s="33"/>
      <c r="KO13" s="33"/>
      <c r="KP13" s="33"/>
      <c r="KQ13" s="33"/>
      <c r="KR13" s="33"/>
      <c r="KS13" s="33"/>
      <c r="KT13" s="33"/>
      <c r="KU13" s="33"/>
      <c r="KV13" s="33"/>
      <c r="KW13" s="33"/>
      <c r="KX13" s="33"/>
      <c r="KY13" s="33"/>
      <c r="KZ13" s="33"/>
      <c r="LA13" s="33"/>
      <c r="LB13" s="33"/>
      <c r="LC13" s="33"/>
      <c r="LD13" s="33"/>
      <c r="LE13" s="33"/>
      <c r="LF13" s="33"/>
      <c r="LG13" s="33"/>
      <c r="LH13" s="33"/>
      <c r="LI13" s="33"/>
      <c r="LJ13" s="33"/>
      <c r="LK13" s="33"/>
      <c r="LL13" s="33"/>
      <c r="LM13" s="33"/>
      <c r="LN13" s="33"/>
      <c r="LO13" s="33"/>
      <c r="LP13" s="33"/>
      <c r="LQ13" s="33"/>
      <c r="LR13" s="33"/>
      <c r="LS13" s="33"/>
      <c r="LT13" s="33"/>
      <c r="LU13" s="33"/>
      <c r="LV13" s="33"/>
      <c r="LW13" s="33"/>
      <c r="LX13" s="33"/>
      <c r="LY13" s="33"/>
      <c r="LZ13" s="33"/>
      <c r="MA13" s="33"/>
      <c r="MB13" s="33"/>
      <c r="MC13" s="33"/>
      <c r="MD13" s="33"/>
      <c r="ME13" s="33"/>
      <c r="MF13" s="33"/>
      <c r="MG13" s="33"/>
      <c r="MH13" s="33"/>
      <c r="MI13" s="33"/>
      <c r="MJ13" s="33"/>
      <c r="MK13" s="33"/>
      <c r="ML13" s="33"/>
      <c r="MM13" s="33"/>
      <c r="MN13" s="33"/>
      <c r="MO13" s="33"/>
      <c r="MP13" s="33"/>
      <c r="MQ13" s="33"/>
      <c r="MR13" s="33"/>
      <c r="MS13" s="33"/>
      <c r="MT13" s="33"/>
      <c r="MU13" s="33"/>
      <c r="MV13" s="33"/>
      <c r="MW13" s="33"/>
      <c r="MX13" s="33"/>
      <c r="MY13" s="33"/>
      <c r="MZ13" s="33"/>
      <c r="NA13" s="33"/>
      <c r="NB13" s="33"/>
      <c r="NC13" s="33"/>
      <c r="ND13" s="33"/>
      <c r="NE13" s="33"/>
      <c r="NF13" s="33"/>
      <c r="NG13" s="33"/>
      <c r="NH13" s="33"/>
      <c r="NI13" s="33"/>
      <c r="NJ13" s="33"/>
      <c r="NK13" s="33"/>
      <c r="NL13" s="33"/>
      <c r="NM13" s="33"/>
      <c r="NN13" s="33"/>
      <c r="NO13" s="33"/>
      <c r="NP13" s="33"/>
      <c r="NQ13" s="33"/>
      <c r="NR13" s="33"/>
      <c r="NS13" s="33"/>
      <c r="NT13" s="33"/>
      <c r="NU13" s="33"/>
      <c r="NV13" s="33"/>
      <c r="NW13" s="33"/>
      <c r="NX13" s="33"/>
      <c r="NY13" s="33"/>
      <c r="NZ13" s="33"/>
      <c r="OA13" s="33"/>
      <c r="OB13" s="33"/>
      <c r="OC13" s="33"/>
      <c r="OD13" s="33"/>
      <c r="OE13" s="33"/>
      <c r="OF13" s="33"/>
      <c r="OG13" s="33"/>
      <c r="OH13" s="33"/>
      <c r="OI13" s="33"/>
      <c r="OJ13" s="33"/>
      <c r="OK13" s="33"/>
      <c r="OL13" s="33"/>
      <c r="OM13" s="33"/>
      <c r="ON13" s="33"/>
      <c r="OO13" s="33"/>
      <c r="OP13" s="33"/>
      <c r="OQ13" s="33"/>
      <c r="OR13" s="33"/>
      <c r="OS13" s="33"/>
      <c r="OT13" s="33"/>
      <c r="OU13" s="33"/>
      <c r="OV13" s="33"/>
      <c r="OW13" s="33"/>
      <c r="OX13" s="33"/>
      <c r="OY13" s="33"/>
      <c r="OZ13" s="33"/>
      <c r="PA13" s="33"/>
      <c r="PB13" s="33"/>
      <c r="PC13" s="33"/>
      <c r="PD13" s="33"/>
      <c r="PE13" s="33"/>
      <c r="PF13" s="33"/>
      <c r="PG13" s="33"/>
      <c r="PH13" s="33"/>
      <c r="PI13" s="33"/>
      <c r="PJ13" s="33"/>
      <c r="PK13" s="33"/>
      <c r="PL13" s="33"/>
      <c r="PM13" s="33"/>
      <c r="PN13" s="33"/>
      <c r="PO13" s="33"/>
      <c r="PP13" s="33"/>
      <c r="PQ13" s="33"/>
      <c r="PR13" s="33"/>
      <c r="PS13" s="33"/>
      <c r="PT13" s="33"/>
      <c r="PU13" s="33"/>
      <c r="PV13" s="33"/>
      <c r="PW13" s="33"/>
      <c r="PX13" s="33"/>
      <c r="PY13" s="33"/>
      <c r="PZ13" s="33"/>
      <c r="QA13" s="33"/>
      <c r="QB13" s="33"/>
      <c r="QC13" s="33"/>
      <c r="QD13" s="33"/>
      <c r="QE13" s="33"/>
      <c r="QF13" s="33"/>
      <c r="QG13" s="33"/>
      <c r="QH13" s="33"/>
      <c r="QI13" s="33"/>
    </row>
    <row r="14" spans="1:451" ht="24" x14ac:dyDescent="0.25">
      <c r="B14" s="69" t="s">
        <v>239</v>
      </c>
      <c r="C14" s="77"/>
      <c r="D14" s="77"/>
      <c r="E14" s="77"/>
      <c r="F14" s="77"/>
      <c r="G14" s="77"/>
      <c r="H14" s="77"/>
      <c r="I14" s="77"/>
      <c r="J14" s="77"/>
      <c r="K14" s="77"/>
      <c r="L14" s="77"/>
      <c r="M14" s="77"/>
      <c r="N14" s="77"/>
      <c r="O14" s="77"/>
      <c r="P14" s="77"/>
      <c r="Q14" s="77"/>
      <c r="R14" s="104">
        <f>SUM(R5:R13)/9</f>
        <v>0.64253266890597838</v>
      </c>
      <c r="S14" s="89"/>
      <c r="T14" s="89"/>
      <c r="U14" s="89"/>
      <c r="V14" s="89"/>
      <c r="W14" s="89"/>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c r="IR14" s="33"/>
      <c r="IS14" s="33"/>
      <c r="IT14" s="33"/>
      <c r="IU14" s="33"/>
      <c r="IV14" s="33"/>
      <c r="IW14" s="33"/>
      <c r="IX14" s="33"/>
      <c r="IY14" s="33"/>
      <c r="IZ14" s="33"/>
      <c r="JA14" s="33"/>
      <c r="JB14" s="33"/>
      <c r="JC14" s="33"/>
      <c r="JD14" s="33"/>
      <c r="JE14" s="33"/>
      <c r="JF14" s="33"/>
      <c r="JG14" s="33"/>
      <c r="JH14" s="33"/>
      <c r="JI14" s="33"/>
      <c r="JJ14" s="33"/>
      <c r="JK14" s="33"/>
      <c r="JL14" s="33"/>
      <c r="JM14" s="33"/>
      <c r="JN14" s="33"/>
      <c r="JO14" s="33"/>
      <c r="JP14" s="33"/>
      <c r="JQ14" s="33"/>
      <c r="JR14" s="33"/>
      <c r="JS14" s="33"/>
      <c r="JT14" s="33"/>
      <c r="JU14" s="33"/>
      <c r="JV14" s="33"/>
      <c r="JW14" s="33"/>
      <c r="JX14" s="33"/>
      <c r="JY14" s="33"/>
      <c r="JZ14" s="33"/>
      <c r="KA14" s="33"/>
      <c r="KB14" s="33"/>
      <c r="KC14" s="33"/>
      <c r="KD14" s="33"/>
      <c r="KE14" s="33"/>
      <c r="KF14" s="33"/>
      <c r="KG14" s="33"/>
      <c r="KH14" s="33"/>
      <c r="KI14" s="33"/>
      <c r="KJ14" s="33"/>
      <c r="KK14" s="33"/>
      <c r="KL14" s="33"/>
      <c r="KM14" s="33"/>
      <c r="KN14" s="33"/>
      <c r="KO14" s="33"/>
      <c r="KP14" s="33"/>
      <c r="KQ14" s="33"/>
      <c r="KR14" s="33"/>
      <c r="KS14" s="33"/>
      <c r="KT14" s="33"/>
      <c r="KU14" s="33"/>
      <c r="KV14" s="33"/>
      <c r="KW14" s="33"/>
      <c r="KX14" s="33"/>
      <c r="KY14" s="33"/>
      <c r="KZ14" s="33"/>
      <c r="LA14" s="33"/>
      <c r="LB14" s="33"/>
      <c r="LC14" s="33"/>
      <c r="LD14" s="33"/>
      <c r="LE14" s="33"/>
      <c r="LF14" s="33"/>
      <c r="LG14" s="33"/>
      <c r="LH14" s="33"/>
      <c r="LI14" s="33"/>
      <c r="LJ14" s="33"/>
      <c r="LK14" s="33"/>
      <c r="LL14" s="33"/>
      <c r="LM14" s="33"/>
      <c r="LN14" s="33"/>
      <c r="LO14" s="33"/>
      <c r="LP14" s="33"/>
      <c r="LQ14" s="33"/>
      <c r="LR14" s="33"/>
      <c r="LS14" s="33"/>
      <c r="LT14" s="33"/>
      <c r="LU14" s="33"/>
      <c r="LV14" s="33"/>
      <c r="LW14" s="33"/>
      <c r="LX14" s="33"/>
      <c r="LY14" s="33"/>
      <c r="LZ14" s="33"/>
      <c r="MA14" s="33"/>
      <c r="MB14" s="33"/>
      <c r="MC14" s="33"/>
      <c r="MD14" s="33"/>
      <c r="ME14" s="33"/>
      <c r="MF14" s="33"/>
      <c r="MG14" s="33"/>
      <c r="MH14" s="33"/>
      <c r="MI14" s="33"/>
      <c r="MJ14" s="33"/>
      <c r="MK14" s="33"/>
      <c r="ML14" s="33"/>
      <c r="MM14" s="33"/>
      <c r="MN14" s="33"/>
      <c r="MO14" s="33"/>
      <c r="MP14" s="33"/>
      <c r="MQ14" s="33"/>
      <c r="MR14" s="33"/>
      <c r="MS14" s="33"/>
      <c r="MT14" s="33"/>
      <c r="MU14" s="33"/>
      <c r="MV14" s="33"/>
      <c r="MW14" s="33"/>
      <c r="MX14" s="33"/>
      <c r="MY14" s="33"/>
      <c r="MZ14" s="33"/>
      <c r="NA14" s="33"/>
      <c r="NB14" s="33"/>
      <c r="NC14" s="33"/>
      <c r="ND14" s="33"/>
      <c r="NE14" s="33"/>
      <c r="NF14" s="33"/>
      <c r="NG14" s="33"/>
      <c r="NH14" s="33"/>
      <c r="NI14" s="33"/>
      <c r="NJ14" s="33"/>
      <c r="NK14" s="33"/>
      <c r="NL14" s="33"/>
      <c r="NM14" s="33"/>
      <c r="NN14" s="33"/>
      <c r="NO14" s="33"/>
      <c r="NP14" s="33"/>
      <c r="NQ14" s="33"/>
      <c r="NR14" s="33"/>
      <c r="NS14" s="33"/>
      <c r="NT14" s="33"/>
      <c r="NU14" s="33"/>
      <c r="NV14" s="33"/>
      <c r="NW14" s="33"/>
      <c r="NX14" s="33"/>
      <c r="NY14" s="33"/>
      <c r="NZ14" s="33"/>
      <c r="OA14" s="33"/>
      <c r="OB14" s="33"/>
      <c r="OC14" s="33"/>
      <c r="OD14" s="33"/>
      <c r="OE14" s="33"/>
      <c r="OF14" s="33"/>
      <c r="OG14" s="33"/>
      <c r="OH14" s="33"/>
      <c r="OI14" s="33"/>
      <c r="OJ14" s="33"/>
      <c r="OK14" s="33"/>
      <c r="OL14" s="33"/>
      <c r="OM14" s="33"/>
      <c r="ON14" s="33"/>
      <c r="OO14" s="33"/>
      <c r="OP14" s="33"/>
      <c r="OQ14" s="33"/>
      <c r="OR14" s="33"/>
      <c r="OS14" s="33"/>
      <c r="OT14" s="33"/>
      <c r="OU14" s="33"/>
      <c r="OV14" s="33"/>
      <c r="OW14" s="33"/>
      <c r="OX14" s="33"/>
      <c r="OY14" s="33"/>
      <c r="OZ14" s="33"/>
      <c r="PA14" s="33"/>
      <c r="PB14" s="33"/>
      <c r="PC14" s="33"/>
      <c r="PD14" s="33"/>
      <c r="PE14" s="33"/>
      <c r="PF14" s="33"/>
      <c r="PG14" s="33"/>
      <c r="PH14" s="33"/>
      <c r="PI14" s="33"/>
      <c r="PJ14" s="33"/>
      <c r="PK14" s="33"/>
      <c r="PL14" s="33"/>
      <c r="PM14" s="33"/>
      <c r="PN14" s="33"/>
      <c r="PO14" s="33"/>
      <c r="PP14" s="33"/>
      <c r="PQ14" s="33"/>
      <c r="PR14" s="33"/>
      <c r="PS14" s="33"/>
      <c r="PT14" s="33"/>
      <c r="PU14" s="33"/>
      <c r="PV14" s="33"/>
      <c r="PW14" s="33"/>
      <c r="PX14" s="33"/>
      <c r="PY14" s="33"/>
      <c r="PZ14" s="33"/>
      <c r="QA14" s="33"/>
      <c r="QB14" s="33"/>
      <c r="QC14" s="33"/>
      <c r="QD14" s="33"/>
      <c r="QE14" s="33"/>
      <c r="QF14" s="33"/>
      <c r="QG14" s="33"/>
      <c r="QH14" s="33"/>
      <c r="QI14" s="33"/>
    </row>
    <row r="15" spans="1:451" x14ac:dyDescent="0.25">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c r="GS15" s="33"/>
      <c r="GT15" s="33"/>
      <c r="GU15" s="33"/>
      <c r="GV15" s="33"/>
      <c r="GW15" s="33"/>
      <c r="GX15" s="33"/>
      <c r="GY15" s="33"/>
      <c r="GZ15" s="33"/>
      <c r="HA15" s="33"/>
      <c r="HB15" s="33"/>
      <c r="HC15" s="33"/>
      <c r="HD15" s="33"/>
      <c r="HE15" s="33"/>
      <c r="HF15" s="33"/>
      <c r="HG15" s="33"/>
      <c r="HH15" s="33"/>
      <c r="HI15" s="33"/>
      <c r="HJ15" s="33"/>
      <c r="HK15" s="33"/>
      <c r="HL15" s="33"/>
      <c r="HM15" s="33"/>
      <c r="HN15" s="33"/>
      <c r="HO15" s="33"/>
      <c r="HP15" s="33"/>
      <c r="HQ15" s="33"/>
      <c r="HR15" s="33"/>
      <c r="HS15" s="33"/>
      <c r="HT15" s="33"/>
      <c r="HU15" s="33"/>
      <c r="HV15" s="33"/>
      <c r="HW15" s="33"/>
      <c r="HX15" s="33"/>
      <c r="HY15" s="33"/>
      <c r="HZ15" s="33"/>
      <c r="IA15" s="33"/>
      <c r="IB15" s="33"/>
      <c r="IC15" s="33"/>
      <c r="ID15" s="33"/>
      <c r="IE15" s="33"/>
      <c r="IF15" s="33"/>
      <c r="IG15" s="33"/>
      <c r="IH15" s="33"/>
      <c r="II15" s="33"/>
      <c r="IJ15" s="33"/>
      <c r="IK15" s="33"/>
      <c r="IL15" s="33"/>
      <c r="IM15" s="33"/>
      <c r="IN15" s="33"/>
      <c r="IO15" s="33"/>
      <c r="IP15" s="33"/>
      <c r="IQ15" s="33"/>
      <c r="IR15" s="33"/>
      <c r="IS15" s="33"/>
      <c r="IT15" s="33"/>
      <c r="IU15" s="33"/>
      <c r="IV15" s="33"/>
      <c r="IW15" s="33"/>
      <c r="IX15" s="33"/>
      <c r="IY15" s="33"/>
      <c r="IZ15" s="33"/>
      <c r="JA15" s="33"/>
      <c r="JB15" s="33"/>
      <c r="JC15" s="33"/>
      <c r="JD15" s="33"/>
      <c r="JE15" s="33"/>
      <c r="JF15" s="33"/>
      <c r="JG15" s="33"/>
      <c r="JH15" s="33"/>
      <c r="JI15" s="33"/>
      <c r="JJ15" s="33"/>
      <c r="JK15" s="33"/>
      <c r="JL15" s="33"/>
      <c r="JM15" s="33"/>
      <c r="JN15" s="33"/>
      <c r="JO15" s="33"/>
      <c r="JP15" s="33"/>
      <c r="JQ15" s="33"/>
      <c r="JR15" s="33"/>
      <c r="JS15" s="33"/>
      <c r="JT15" s="33"/>
      <c r="JU15" s="33"/>
      <c r="JV15" s="33"/>
      <c r="JW15" s="33"/>
      <c r="JX15" s="33"/>
      <c r="JY15" s="33"/>
      <c r="JZ15" s="33"/>
      <c r="KA15" s="33"/>
      <c r="KB15" s="33"/>
      <c r="KC15" s="33"/>
      <c r="KD15" s="33"/>
      <c r="KE15" s="33"/>
      <c r="KF15" s="33"/>
      <c r="KG15" s="33"/>
      <c r="KH15" s="33"/>
      <c r="KI15" s="33"/>
      <c r="KJ15" s="33"/>
      <c r="KK15" s="33"/>
      <c r="KL15" s="33"/>
      <c r="KM15" s="33"/>
      <c r="KN15" s="33"/>
      <c r="KO15" s="33"/>
      <c r="KP15" s="33"/>
      <c r="KQ15" s="33"/>
      <c r="KR15" s="33"/>
      <c r="KS15" s="33"/>
      <c r="KT15" s="33"/>
      <c r="KU15" s="33"/>
      <c r="KV15" s="33"/>
      <c r="KW15" s="33"/>
      <c r="KX15" s="33"/>
      <c r="KY15" s="33"/>
      <c r="KZ15" s="33"/>
      <c r="LA15" s="33"/>
      <c r="LB15" s="33"/>
      <c r="LC15" s="33"/>
      <c r="LD15" s="33"/>
      <c r="LE15" s="33"/>
      <c r="LF15" s="33"/>
      <c r="LG15" s="33"/>
      <c r="LH15" s="33"/>
      <c r="LI15" s="33"/>
      <c r="LJ15" s="33"/>
      <c r="LK15" s="33"/>
      <c r="LL15" s="33"/>
      <c r="LM15" s="33"/>
      <c r="LN15" s="33"/>
      <c r="LO15" s="33"/>
      <c r="LP15" s="33"/>
      <c r="LQ15" s="33"/>
      <c r="LR15" s="33"/>
      <c r="LS15" s="33"/>
      <c r="LT15" s="33"/>
      <c r="LU15" s="33"/>
      <c r="LV15" s="33"/>
      <c r="LW15" s="33"/>
      <c r="LX15" s="33"/>
      <c r="LY15" s="33"/>
      <c r="LZ15" s="33"/>
      <c r="MA15" s="33"/>
      <c r="MB15" s="33"/>
      <c r="MC15" s="33"/>
      <c r="MD15" s="33"/>
      <c r="ME15" s="33"/>
      <c r="MF15" s="33"/>
      <c r="MG15" s="33"/>
      <c r="MH15" s="33"/>
      <c r="MI15" s="33"/>
      <c r="MJ15" s="33"/>
      <c r="MK15" s="33"/>
      <c r="ML15" s="33"/>
      <c r="MM15" s="33"/>
      <c r="MN15" s="33"/>
      <c r="MO15" s="33"/>
      <c r="MP15" s="33"/>
      <c r="MQ15" s="33"/>
      <c r="MR15" s="33"/>
      <c r="MS15" s="33"/>
      <c r="MT15" s="33"/>
      <c r="MU15" s="33"/>
      <c r="MV15" s="33"/>
      <c r="MW15" s="33"/>
      <c r="MX15" s="33"/>
      <c r="MY15" s="33"/>
      <c r="MZ15" s="33"/>
      <c r="NA15" s="33"/>
      <c r="NB15" s="33"/>
      <c r="NC15" s="33"/>
      <c r="ND15" s="33"/>
      <c r="NE15" s="33"/>
      <c r="NF15" s="33"/>
      <c r="NG15" s="33"/>
      <c r="NH15" s="33"/>
      <c r="NI15" s="33"/>
      <c r="NJ15" s="33"/>
      <c r="NK15" s="33"/>
      <c r="NL15" s="33"/>
      <c r="NM15" s="33"/>
      <c r="NN15" s="33"/>
      <c r="NO15" s="33"/>
      <c r="NP15" s="33"/>
      <c r="NQ15" s="33"/>
      <c r="NR15" s="33"/>
      <c r="NS15" s="33"/>
      <c r="NT15" s="33"/>
      <c r="NU15" s="33"/>
      <c r="NV15" s="33"/>
      <c r="NW15" s="33"/>
      <c r="NX15" s="33"/>
      <c r="NY15" s="33"/>
      <c r="NZ15" s="33"/>
      <c r="OA15" s="33"/>
      <c r="OB15" s="33"/>
      <c r="OC15" s="33"/>
      <c r="OD15" s="33"/>
      <c r="OE15" s="33"/>
      <c r="OF15" s="33"/>
      <c r="OG15" s="33"/>
      <c r="OH15" s="33"/>
      <c r="OI15" s="33"/>
      <c r="OJ15" s="33"/>
      <c r="OK15" s="33"/>
      <c r="OL15" s="33"/>
      <c r="OM15" s="33"/>
      <c r="ON15" s="33"/>
      <c r="OO15" s="33"/>
      <c r="OP15" s="33"/>
      <c r="OQ15" s="33"/>
      <c r="OR15" s="33"/>
      <c r="OS15" s="33"/>
      <c r="OT15" s="33"/>
      <c r="OU15" s="33"/>
      <c r="OV15" s="33"/>
      <c r="OW15" s="33"/>
      <c r="OX15" s="33"/>
      <c r="OY15" s="33"/>
      <c r="OZ15" s="33"/>
      <c r="PA15" s="33"/>
      <c r="PB15" s="33"/>
      <c r="PC15" s="33"/>
      <c r="PD15" s="33"/>
      <c r="PE15" s="33"/>
      <c r="PF15" s="33"/>
      <c r="PG15" s="33"/>
      <c r="PH15" s="33"/>
      <c r="PI15" s="33"/>
      <c r="PJ15" s="33"/>
      <c r="PK15" s="33"/>
      <c r="PL15" s="33"/>
      <c r="PM15" s="33"/>
      <c r="PN15" s="33"/>
      <c r="PO15" s="33"/>
      <c r="PP15" s="33"/>
      <c r="PQ15" s="33"/>
      <c r="PR15" s="33"/>
      <c r="PS15" s="33"/>
      <c r="PT15" s="33"/>
      <c r="PU15" s="33"/>
      <c r="PV15" s="33"/>
      <c r="PW15" s="33"/>
      <c r="PX15" s="33"/>
      <c r="PY15" s="33"/>
      <c r="PZ15" s="33"/>
      <c r="QA15" s="33"/>
      <c r="QB15" s="33"/>
      <c r="QC15" s="33"/>
      <c r="QD15" s="33"/>
      <c r="QE15" s="33"/>
      <c r="QF15" s="33"/>
      <c r="QG15" s="33"/>
      <c r="QH15" s="33"/>
      <c r="QI15" s="33"/>
    </row>
    <row r="16" spans="1:451" x14ac:dyDescent="0.25">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c r="IO16" s="33"/>
      <c r="IP16" s="33"/>
      <c r="IQ16" s="33"/>
      <c r="IR16" s="33"/>
      <c r="IS16" s="33"/>
      <c r="IT16" s="33"/>
      <c r="IU16" s="33"/>
      <c r="IV16" s="33"/>
      <c r="IW16" s="33"/>
      <c r="IX16" s="33"/>
      <c r="IY16" s="33"/>
      <c r="IZ16" s="33"/>
      <c r="JA16" s="33"/>
      <c r="JB16" s="33"/>
      <c r="JC16" s="33"/>
      <c r="JD16" s="33"/>
      <c r="JE16" s="33"/>
      <c r="JF16" s="33"/>
      <c r="JG16" s="33"/>
      <c r="JH16" s="33"/>
      <c r="JI16" s="33"/>
      <c r="JJ16" s="33"/>
      <c r="JK16" s="33"/>
      <c r="JL16" s="33"/>
      <c r="JM16" s="33"/>
      <c r="JN16" s="33"/>
      <c r="JO16" s="33"/>
      <c r="JP16" s="33"/>
      <c r="JQ16" s="33"/>
      <c r="JR16" s="33"/>
      <c r="JS16" s="33"/>
      <c r="JT16" s="33"/>
      <c r="JU16" s="33"/>
      <c r="JV16" s="33"/>
      <c r="JW16" s="33"/>
      <c r="JX16" s="33"/>
      <c r="JY16" s="33"/>
      <c r="JZ16" s="33"/>
      <c r="KA16" s="33"/>
      <c r="KB16" s="33"/>
      <c r="KC16" s="33"/>
      <c r="KD16" s="33"/>
      <c r="KE16" s="33"/>
      <c r="KF16" s="33"/>
      <c r="KG16" s="33"/>
      <c r="KH16" s="33"/>
      <c r="KI16" s="33"/>
      <c r="KJ16" s="33"/>
      <c r="KK16" s="33"/>
      <c r="KL16" s="33"/>
      <c r="KM16" s="33"/>
      <c r="KN16" s="33"/>
      <c r="KO16" s="33"/>
      <c r="KP16" s="33"/>
      <c r="KQ16" s="33"/>
      <c r="KR16" s="33"/>
      <c r="KS16" s="33"/>
      <c r="KT16" s="33"/>
      <c r="KU16" s="33"/>
      <c r="KV16" s="33"/>
      <c r="KW16" s="33"/>
      <c r="KX16" s="33"/>
      <c r="KY16" s="33"/>
      <c r="KZ16" s="33"/>
      <c r="LA16" s="33"/>
      <c r="LB16" s="33"/>
      <c r="LC16" s="33"/>
      <c r="LD16" s="33"/>
      <c r="LE16" s="33"/>
      <c r="LF16" s="33"/>
      <c r="LG16" s="33"/>
      <c r="LH16" s="33"/>
      <c r="LI16" s="33"/>
      <c r="LJ16" s="33"/>
      <c r="LK16" s="33"/>
      <c r="LL16" s="33"/>
      <c r="LM16" s="33"/>
      <c r="LN16" s="33"/>
      <c r="LO16" s="33"/>
      <c r="LP16" s="33"/>
      <c r="LQ16" s="33"/>
      <c r="LR16" s="33"/>
      <c r="LS16" s="33"/>
      <c r="LT16" s="33"/>
      <c r="LU16" s="33"/>
      <c r="LV16" s="33"/>
      <c r="LW16" s="33"/>
      <c r="LX16" s="33"/>
      <c r="LY16" s="33"/>
      <c r="LZ16" s="33"/>
      <c r="MA16" s="33"/>
      <c r="MB16" s="33"/>
      <c r="MC16" s="33"/>
      <c r="MD16" s="33"/>
      <c r="ME16" s="33"/>
      <c r="MF16" s="33"/>
      <c r="MG16" s="33"/>
      <c r="MH16" s="33"/>
      <c r="MI16" s="33"/>
      <c r="MJ16" s="33"/>
      <c r="MK16" s="33"/>
      <c r="ML16" s="33"/>
      <c r="MM16" s="33"/>
      <c r="MN16" s="33"/>
      <c r="MO16" s="33"/>
      <c r="MP16" s="33"/>
      <c r="MQ16" s="33"/>
      <c r="MR16" s="33"/>
      <c r="MS16" s="33"/>
      <c r="MT16" s="33"/>
      <c r="MU16" s="33"/>
      <c r="MV16" s="33"/>
      <c r="MW16" s="33"/>
      <c r="MX16" s="33"/>
      <c r="MY16" s="33"/>
      <c r="MZ16" s="33"/>
      <c r="NA16" s="33"/>
      <c r="NB16" s="33"/>
      <c r="NC16" s="33"/>
      <c r="ND16" s="33"/>
      <c r="NE16" s="33"/>
      <c r="NF16" s="33"/>
      <c r="NG16" s="33"/>
      <c r="NH16" s="33"/>
      <c r="NI16" s="33"/>
      <c r="NJ16" s="33"/>
      <c r="NK16" s="33"/>
      <c r="NL16" s="33"/>
      <c r="NM16" s="33"/>
      <c r="NN16" s="33"/>
      <c r="NO16" s="33"/>
      <c r="NP16" s="33"/>
      <c r="NQ16" s="33"/>
      <c r="NR16" s="33"/>
      <c r="NS16" s="33"/>
      <c r="NT16" s="33"/>
      <c r="NU16" s="33"/>
      <c r="NV16" s="33"/>
      <c r="NW16" s="33"/>
      <c r="NX16" s="33"/>
      <c r="NY16" s="33"/>
      <c r="NZ16" s="33"/>
      <c r="OA16" s="33"/>
      <c r="OB16" s="33"/>
      <c r="OC16" s="33"/>
      <c r="OD16" s="33"/>
      <c r="OE16" s="33"/>
      <c r="OF16" s="33"/>
      <c r="OG16" s="33"/>
      <c r="OH16" s="33"/>
      <c r="OI16" s="33"/>
      <c r="OJ16" s="33"/>
      <c r="OK16" s="33"/>
      <c r="OL16" s="33"/>
      <c r="OM16" s="33"/>
      <c r="ON16" s="33"/>
      <c r="OO16" s="33"/>
      <c r="OP16" s="33"/>
      <c r="OQ16" s="33"/>
      <c r="OR16" s="33"/>
      <c r="OS16" s="33"/>
      <c r="OT16" s="33"/>
      <c r="OU16" s="33"/>
      <c r="OV16" s="33"/>
      <c r="OW16" s="33"/>
      <c r="OX16" s="33"/>
      <c r="OY16" s="33"/>
      <c r="OZ16" s="33"/>
      <c r="PA16" s="33"/>
      <c r="PB16" s="33"/>
      <c r="PC16" s="33"/>
      <c r="PD16" s="33"/>
      <c r="PE16" s="33"/>
      <c r="PF16" s="33"/>
      <c r="PG16" s="33"/>
      <c r="PH16" s="33"/>
      <c r="PI16" s="33"/>
      <c r="PJ16" s="33"/>
      <c r="PK16" s="33"/>
      <c r="PL16" s="33"/>
      <c r="PM16" s="33"/>
      <c r="PN16" s="33"/>
      <c r="PO16" s="33"/>
      <c r="PP16" s="33"/>
      <c r="PQ16" s="33"/>
      <c r="PR16" s="33"/>
      <c r="PS16" s="33"/>
      <c r="PT16" s="33"/>
      <c r="PU16" s="33"/>
      <c r="PV16" s="33"/>
      <c r="PW16" s="33"/>
      <c r="PX16" s="33"/>
      <c r="PY16" s="33"/>
      <c r="PZ16" s="33"/>
      <c r="QA16" s="33"/>
      <c r="QB16" s="33"/>
      <c r="QC16" s="33"/>
      <c r="QD16" s="33"/>
      <c r="QE16" s="33"/>
      <c r="QF16" s="33"/>
      <c r="QG16" s="33"/>
      <c r="QH16" s="33"/>
      <c r="QI16" s="33"/>
    </row>
    <row r="17" spans="19:451" x14ac:dyDescent="0.25">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c r="IO17" s="33"/>
      <c r="IP17" s="33"/>
      <c r="IQ17" s="33"/>
      <c r="IR17" s="33"/>
      <c r="IS17" s="33"/>
      <c r="IT17" s="33"/>
      <c r="IU17" s="33"/>
      <c r="IV17" s="33"/>
      <c r="IW17" s="33"/>
      <c r="IX17" s="33"/>
      <c r="IY17" s="33"/>
      <c r="IZ17" s="33"/>
      <c r="JA17" s="33"/>
      <c r="JB17" s="33"/>
      <c r="JC17" s="33"/>
      <c r="JD17" s="33"/>
      <c r="JE17" s="33"/>
      <c r="JF17" s="33"/>
      <c r="JG17" s="33"/>
      <c r="JH17" s="33"/>
      <c r="JI17" s="33"/>
      <c r="JJ17" s="33"/>
      <c r="JK17" s="33"/>
      <c r="JL17" s="33"/>
      <c r="JM17" s="33"/>
      <c r="JN17" s="33"/>
      <c r="JO17" s="33"/>
      <c r="JP17" s="33"/>
      <c r="JQ17" s="33"/>
      <c r="JR17" s="33"/>
      <c r="JS17" s="33"/>
      <c r="JT17" s="33"/>
      <c r="JU17" s="33"/>
      <c r="JV17" s="33"/>
      <c r="JW17" s="33"/>
      <c r="JX17" s="33"/>
      <c r="JY17" s="33"/>
      <c r="JZ17" s="33"/>
      <c r="KA17" s="33"/>
      <c r="KB17" s="33"/>
      <c r="KC17" s="33"/>
      <c r="KD17" s="33"/>
      <c r="KE17" s="33"/>
      <c r="KF17" s="33"/>
      <c r="KG17" s="33"/>
      <c r="KH17" s="33"/>
      <c r="KI17" s="33"/>
      <c r="KJ17" s="33"/>
      <c r="KK17" s="33"/>
      <c r="KL17" s="33"/>
      <c r="KM17" s="33"/>
      <c r="KN17" s="33"/>
      <c r="KO17" s="33"/>
      <c r="KP17" s="33"/>
      <c r="KQ17" s="33"/>
      <c r="KR17" s="33"/>
      <c r="KS17" s="33"/>
      <c r="KT17" s="33"/>
      <c r="KU17" s="33"/>
      <c r="KV17" s="33"/>
      <c r="KW17" s="33"/>
      <c r="KX17" s="33"/>
      <c r="KY17" s="33"/>
      <c r="KZ17" s="33"/>
      <c r="LA17" s="33"/>
      <c r="LB17" s="33"/>
      <c r="LC17" s="33"/>
      <c r="LD17" s="33"/>
      <c r="LE17" s="33"/>
      <c r="LF17" s="33"/>
      <c r="LG17" s="33"/>
      <c r="LH17" s="33"/>
      <c r="LI17" s="33"/>
      <c r="LJ17" s="33"/>
      <c r="LK17" s="33"/>
      <c r="LL17" s="33"/>
      <c r="LM17" s="33"/>
      <c r="LN17" s="33"/>
      <c r="LO17" s="33"/>
      <c r="LP17" s="33"/>
      <c r="LQ17" s="33"/>
      <c r="LR17" s="33"/>
      <c r="LS17" s="33"/>
      <c r="LT17" s="33"/>
      <c r="LU17" s="33"/>
      <c r="LV17" s="33"/>
      <c r="LW17" s="33"/>
      <c r="LX17" s="33"/>
      <c r="LY17" s="33"/>
      <c r="LZ17" s="33"/>
      <c r="MA17" s="33"/>
      <c r="MB17" s="33"/>
      <c r="MC17" s="33"/>
      <c r="MD17" s="33"/>
      <c r="ME17" s="33"/>
      <c r="MF17" s="33"/>
      <c r="MG17" s="33"/>
      <c r="MH17" s="33"/>
      <c r="MI17" s="33"/>
      <c r="MJ17" s="33"/>
      <c r="MK17" s="33"/>
      <c r="ML17" s="33"/>
      <c r="MM17" s="33"/>
      <c r="MN17" s="33"/>
      <c r="MO17" s="33"/>
      <c r="MP17" s="33"/>
      <c r="MQ17" s="33"/>
      <c r="MR17" s="33"/>
      <c r="MS17" s="33"/>
      <c r="MT17" s="33"/>
      <c r="MU17" s="33"/>
      <c r="MV17" s="33"/>
      <c r="MW17" s="33"/>
      <c r="MX17" s="33"/>
      <c r="MY17" s="33"/>
      <c r="MZ17" s="33"/>
      <c r="NA17" s="33"/>
      <c r="NB17" s="33"/>
      <c r="NC17" s="33"/>
      <c r="ND17" s="33"/>
      <c r="NE17" s="33"/>
      <c r="NF17" s="33"/>
      <c r="NG17" s="33"/>
      <c r="NH17" s="33"/>
      <c r="NI17" s="33"/>
      <c r="NJ17" s="33"/>
      <c r="NK17" s="33"/>
      <c r="NL17" s="33"/>
      <c r="NM17" s="33"/>
      <c r="NN17" s="33"/>
      <c r="NO17" s="33"/>
      <c r="NP17" s="33"/>
      <c r="NQ17" s="33"/>
      <c r="NR17" s="33"/>
      <c r="NS17" s="33"/>
      <c r="NT17" s="33"/>
      <c r="NU17" s="33"/>
      <c r="NV17" s="33"/>
      <c r="NW17" s="33"/>
      <c r="NX17" s="33"/>
      <c r="NY17" s="33"/>
      <c r="NZ17" s="33"/>
      <c r="OA17" s="33"/>
      <c r="OB17" s="33"/>
      <c r="OC17" s="33"/>
      <c r="OD17" s="33"/>
      <c r="OE17" s="33"/>
      <c r="OF17" s="33"/>
      <c r="OG17" s="33"/>
      <c r="OH17" s="33"/>
      <c r="OI17" s="33"/>
      <c r="OJ17" s="33"/>
      <c r="OK17" s="33"/>
      <c r="OL17" s="33"/>
      <c r="OM17" s="33"/>
      <c r="ON17" s="33"/>
      <c r="OO17" s="33"/>
      <c r="OP17" s="33"/>
      <c r="OQ17" s="33"/>
      <c r="OR17" s="33"/>
      <c r="OS17" s="33"/>
      <c r="OT17" s="33"/>
      <c r="OU17" s="33"/>
      <c r="OV17" s="33"/>
      <c r="OW17" s="33"/>
      <c r="OX17" s="33"/>
      <c r="OY17" s="33"/>
      <c r="OZ17" s="33"/>
      <c r="PA17" s="33"/>
      <c r="PB17" s="33"/>
      <c r="PC17" s="33"/>
      <c r="PD17" s="33"/>
      <c r="PE17" s="33"/>
      <c r="PF17" s="33"/>
      <c r="PG17" s="33"/>
      <c r="PH17" s="33"/>
      <c r="PI17" s="33"/>
      <c r="PJ17" s="33"/>
      <c r="PK17" s="33"/>
      <c r="PL17" s="33"/>
      <c r="PM17" s="33"/>
      <c r="PN17" s="33"/>
      <c r="PO17" s="33"/>
      <c r="PP17" s="33"/>
      <c r="PQ17" s="33"/>
      <c r="PR17" s="33"/>
      <c r="PS17" s="33"/>
      <c r="PT17" s="33"/>
      <c r="PU17" s="33"/>
      <c r="PV17" s="33"/>
      <c r="PW17" s="33"/>
      <c r="PX17" s="33"/>
      <c r="PY17" s="33"/>
      <c r="PZ17" s="33"/>
      <c r="QA17" s="33"/>
      <c r="QB17" s="33"/>
      <c r="QC17" s="33"/>
      <c r="QD17" s="33"/>
      <c r="QE17" s="33"/>
      <c r="QF17" s="33"/>
      <c r="QG17" s="33"/>
      <c r="QH17" s="33"/>
      <c r="QI17" s="33"/>
    </row>
    <row r="18" spans="19:451" x14ac:dyDescent="0.25">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3"/>
      <c r="GI18" s="33"/>
      <c r="GJ18" s="33"/>
      <c r="GK18" s="33"/>
      <c r="GL18" s="33"/>
      <c r="GM18" s="33"/>
      <c r="GN18" s="33"/>
      <c r="GO18" s="33"/>
      <c r="GP18" s="33"/>
      <c r="GQ18" s="33"/>
      <c r="GR18" s="33"/>
      <c r="GS18" s="33"/>
      <c r="GT18" s="33"/>
      <c r="GU18" s="33"/>
      <c r="GV18" s="33"/>
      <c r="GW18" s="33"/>
      <c r="GX18" s="33"/>
      <c r="GY18" s="33"/>
      <c r="GZ18" s="33"/>
      <c r="HA18" s="33"/>
      <c r="HB18" s="33"/>
      <c r="HC18" s="33"/>
      <c r="HD18" s="33"/>
      <c r="HE18" s="33"/>
      <c r="HF18" s="33"/>
      <c r="HG18" s="33"/>
      <c r="HH18" s="33"/>
      <c r="HI18" s="33"/>
      <c r="HJ18" s="33"/>
      <c r="HK18" s="33"/>
      <c r="HL18" s="33"/>
      <c r="HM18" s="33"/>
      <c r="HN18" s="33"/>
      <c r="HO18" s="33"/>
      <c r="HP18" s="33"/>
      <c r="HQ18" s="33"/>
      <c r="HR18" s="33"/>
      <c r="HS18" s="33"/>
      <c r="HT18" s="33"/>
      <c r="HU18" s="33"/>
      <c r="HV18" s="33"/>
      <c r="HW18" s="33"/>
      <c r="HX18" s="33"/>
      <c r="HY18" s="33"/>
      <c r="HZ18" s="33"/>
      <c r="IA18" s="33"/>
      <c r="IB18" s="33"/>
      <c r="IC18" s="33"/>
      <c r="ID18" s="33"/>
      <c r="IE18" s="33"/>
      <c r="IF18" s="33"/>
      <c r="IG18" s="33"/>
      <c r="IH18" s="33"/>
      <c r="II18" s="33"/>
      <c r="IJ18" s="33"/>
      <c r="IK18" s="33"/>
      <c r="IL18" s="33"/>
      <c r="IM18" s="33"/>
      <c r="IN18" s="33"/>
      <c r="IO18" s="33"/>
      <c r="IP18" s="33"/>
      <c r="IQ18" s="33"/>
      <c r="IR18" s="33"/>
      <c r="IS18" s="33"/>
      <c r="IT18" s="33"/>
      <c r="IU18" s="33"/>
      <c r="IV18" s="33"/>
      <c r="IW18" s="33"/>
      <c r="IX18" s="33"/>
      <c r="IY18" s="33"/>
      <c r="IZ18" s="33"/>
      <c r="JA18" s="33"/>
      <c r="JB18" s="33"/>
      <c r="JC18" s="33"/>
      <c r="JD18" s="33"/>
      <c r="JE18" s="33"/>
      <c r="JF18" s="33"/>
      <c r="JG18" s="33"/>
      <c r="JH18" s="33"/>
      <c r="JI18" s="33"/>
      <c r="JJ18" s="33"/>
      <c r="JK18" s="33"/>
      <c r="JL18" s="33"/>
      <c r="JM18" s="33"/>
      <c r="JN18" s="33"/>
      <c r="JO18" s="33"/>
      <c r="JP18" s="33"/>
      <c r="JQ18" s="33"/>
      <c r="JR18" s="33"/>
      <c r="JS18" s="33"/>
      <c r="JT18" s="33"/>
      <c r="JU18" s="33"/>
      <c r="JV18" s="33"/>
      <c r="JW18" s="33"/>
      <c r="JX18" s="33"/>
      <c r="JY18" s="33"/>
      <c r="JZ18" s="33"/>
      <c r="KA18" s="33"/>
      <c r="KB18" s="33"/>
      <c r="KC18" s="33"/>
      <c r="KD18" s="33"/>
      <c r="KE18" s="33"/>
      <c r="KF18" s="33"/>
      <c r="KG18" s="33"/>
      <c r="KH18" s="33"/>
      <c r="KI18" s="33"/>
      <c r="KJ18" s="33"/>
      <c r="KK18" s="33"/>
      <c r="KL18" s="33"/>
      <c r="KM18" s="33"/>
      <c r="KN18" s="33"/>
      <c r="KO18" s="33"/>
      <c r="KP18" s="33"/>
      <c r="KQ18" s="33"/>
      <c r="KR18" s="33"/>
      <c r="KS18" s="33"/>
      <c r="KT18" s="33"/>
      <c r="KU18" s="33"/>
      <c r="KV18" s="33"/>
      <c r="KW18" s="33"/>
      <c r="KX18" s="33"/>
      <c r="KY18" s="33"/>
      <c r="KZ18" s="33"/>
      <c r="LA18" s="33"/>
      <c r="LB18" s="33"/>
      <c r="LC18" s="33"/>
      <c r="LD18" s="33"/>
      <c r="LE18" s="33"/>
      <c r="LF18" s="33"/>
      <c r="LG18" s="33"/>
      <c r="LH18" s="33"/>
      <c r="LI18" s="33"/>
      <c r="LJ18" s="33"/>
      <c r="LK18" s="33"/>
      <c r="LL18" s="33"/>
      <c r="LM18" s="33"/>
      <c r="LN18" s="33"/>
      <c r="LO18" s="33"/>
      <c r="LP18" s="33"/>
      <c r="LQ18" s="33"/>
      <c r="LR18" s="33"/>
      <c r="LS18" s="33"/>
      <c r="LT18" s="33"/>
      <c r="LU18" s="33"/>
      <c r="LV18" s="33"/>
      <c r="LW18" s="33"/>
      <c r="LX18" s="33"/>
      <c r="LY18" s="33"/>
      <c r="LZ18" s="33"/>
      <c r="MA18" s="33"/>
      <c r="MB18" s="33"/>
      <c r="MC18" s="33"/>
      <c r="MD18" s="33"/>
      <c r="ME18" s="33"/>
      <c r="MF18" s="33"/>
      <c r="MG18" s="33"/>
      <c r="MH18" s="33"/>
      <c r="MI18" s="33"/>
      <c r="MJ18" s="33"/>
      <c r="MK18" s="33"/>
      <c r="ML18" s="33"/>
      <c r="MM18" s="33"/>
      <c r="MN18" s="33"/>
      <c r="MO18" s="33"/>
      <c r="MP18" s="33"/>
      <c r="MQ18" s="33"/>
      <c r="MR18" s="33"/>
      <c r="MS18" s="33"/>
      <c r="MT18" s="33"/>
      <c r="MU18" s="33"/>
      <c r="MV18" s="33"/>
      <c r="MW18" s="33"/>
      <c r="MX18" s="33"/>
      <c r="MY18" s="33"/>
      <c r="MZ18" s="33"/>
      <c r="NA18" s="33"/>
      <c r="NB18" s="33"/>
      <c r="NC18" s="33"/>
      <c r="ND18" s="33"/>
      <c r="NE18" s="33"/>
      <c r="NF18" s="33"/>
      <c r="NG18" s="33"/>
      <c r="NH18" s="33"/>
      <c r="NI18" s="33"/>
      <c r="NJ18" s="33"/>
      <c r="NK18" s="33"/>
      <c r="NL18" s="33"/>
      <c r="NM18" s="33"/>
      <c r="NN18" s="33"/>
      <c r="NO18" s="33"/>
      <c r="NP18" s="33"/>
      <c r="NQ18" s="33"/>
      <c r="NR18" s="33"/>
      <c r="NS18" s="33"/>
      <c r="NT18" s="33"/>
      <c r="NU18" s="33"/>
      <c r="NV18" s="33"/>
      <c r="NW18" s="33"/>
      <c r="NX18" s="33"/>
      <c r="NY18" s="33"/>
      <c r="NZ18" s="33"/>
      <c r="OA18" s="33"/>
      <c r="OB18" s="33"/>
      <c r="OC18" s="33"/>
      <c r="OD18" s="33"/>
      <c r="OE18" s="33"/>
      <c r="OF18" s="33"/>
      <c r="OG18" s="33"/>
      <c r="OH18" s="33"/>
      <c r="OI18" s="33"/>
      <c r="OJ18" s="33"/>
      <c r="OK18" s="33"/>
      <c r="OL18" s="33"/>
      <c r="OM18" s="33"/>
      <c r="ON18" s="33"/>
      <c r="OO18" s="33"/>
      <c r="OP18" s="33"/>
      <c r="OQ18" s="33"/>
      <c r="OR18" s="33"/>
      <c r="OS18" s="33"/>
      <c r="OT18" s="33"/>
      <c r="OU18" s="33"/>
      <c r="OV18" s="33"/>
      <c r="OW18" s="33"/>
      <c r="OX18" s="33"/>
      <c r="OY18" s="33"/>
      <c r="OZ18" s="33"/>
      <c r="PA18" s="33"/>
      <c r="PB18" s="33"/>
      <c r="PC18" s="33"/>
      <c r="PD18" s="33"/>
      <c r="PE18" s="33"/>
      <c r="PF18" s="33"/>
      <c r="PG18" s="33"/>
      <c r="PH18" s="33"/>
      <c r="PI18" s="33"/>
      <c r="PJ18" s="33"/>
      <c r="PK18" s="33"/>
      <c r="PL18" s="33"/>
      <c r="PM18" s="33"/>
      <c r="PN18" s="33"/>
      <c r="PO18" s="33"/>
      <c r="PP18" s="33"/>
      <c r="PQ18" s="33"/>
      <c r="PR18" s="33"/>
      <c r="PS18" s="33"/>
      <c r="PT18" s="33"/>
      <c r="PU18" s="33"/>
      <c r="PV18" s="33"/>
      <c r="PW18" s="33"/>
      <c r="PX18" s="33"/>
      <c r="PY18" s="33"/>
      <c r="PZ18" s="33"/>
      <c r="QA18" s="33"/>
      <c r="QB18" s="33"/>
      <c r="QC18" s="33"/>
      <c r="QD18" s="33"/>
      <c r="QE18" s="33"/>
      <c r="QF18" s="33"/>
      <c r="QG18" s="33"/>
      <c r="QH18" s="33"/>
      <c r="QI18" s="33"/>
    </row>
    <row r="19" spans="19:451" x14ac:dyDescent="0.25">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c r="HJ19" s="33"/>
      <c r="HK19" s="33"/>
      <c r="HL19" s="33"/>
      <c r="HM19" s="33"/>
      <c r="HN19" s="33"/>
      <c r="HO19" s="33"/>
      <c r="HP19" s="33"/>
      <c r="HQ19" s="33"/>
      <c r="HR19" s="33"/>
      <c r="HS19" s="33"/>
      <c r="HT19" s="33"/>
      <c r="HU19" s="33"/>
      <c r="HV19" s="33"/>
      <c r="HW19" s="33"/>
      <c r="HX19" s="33"/>
      <c r="HY19" s="33"/>
      <c r="HZ19" s="33"/>
      <c r="IA19" s="33"/>
      <c r="IB19" s="33"/>
      <c r="IC19" s="33"/>
      <c r="ID19" s="33"/>
      <c r="IE19" s="33"/>
      <c r="IF19" s="33"/>
      <c r="IG19" s="33"/>
      <c r="IH19" s="33"/>
      <c r="II19" s="33"/>
      <c r="IJ19" s="33"/>
      <c r="IK19" s="33"/>
      <c r="IL19" s="33"/>
      <c r="IM19" s="33"/>
      <c r="IN19" s="33"/>
      <c r="IO19" s="33"/>
      <c r="IP19" s="33"/>
      <c r="IQ19" s="33"/>
      <c r="IR19" s="33"/>
      <c r="IS19" s="33"/>
      <c r="IT19" s="33"/>
      <c r="IU19" s="33"/>
      <c r="IV19" s="33"/>
      <c r="IW19" s="33"/>
      <c r="IX19" s="33"/>
      <c r="IY19" s="33"/>
      <c r="IZ19" s="33"/>
      <c r="JA19" s="33"/>
      <c r="JB19" s="33"/>
      <c r="JC19" s="33"/>
      <c r="JD19" s="33"/>
      <c r="JE19" s="33"/>
      <c r="JF19" s="33"/>
      <c r="JG19" s="33"/>
      <c r="JH19" s="33"/>
      <c r="JI19" s="33"/>
      <c r="JJ19" s="33"/>
      <c r="JK19" s="33"/>
      <c r="JL19" s="33"/>
      <c r="JM19" s="33"/>
      <c r="JN19" s="33"/>
      <c r="JO19" s="33"/>
      <c r="JP19" s="33"/>
      <c r="JQ19" s="33"/>
      <c r="JR19" s="33"/>
      <c r="JS19" s="33"/>
      <c r="JT19" s="33"/>
      <c r="JU19" s="33"/>
      <c r="JV19" s="33"/>
      <c r="JW19" s="33"/>
      <c r="JX19" s="33"/>
      <c r="JY19" s="33"/>
      <c r="JZ19" s="33"/>
      <c r="KA19" s="33"/>
      <c r="KB19" s="33"/>
      <c r="KC19" s="33"/>
      <c r="KD19" s="33"/>
      <c r="KE19" s="33"/>
      <c r="KF19" s="33"/>
      <c r="KG19" s="33"/>
      <c r="KH19" s="33"/>
      <c r="KI19" s="33"/>
      <c r="KJ19" s="33"/>
      <c r="KK19" s="33"/>
      <c r="KL19" s="33"/>
      <c r="KM19" s="33"/>
      <c r="KN19" s="33"/>
      <c r="KO19" s="33"/>
      <c r="KP19" s="33"/>
      <c r="KQ19" s="33"/>
      <c r="KR19" s="33"/>
      <c r="KS19" s="33"/>
      <c r="KT19" s="33"/>
      <c r="KU19" s="33"/>
      <c r="KV19" s="33"/>
      <c r="KW19" s="33"/>
      <c r="KX19" s="33"/>
      <c r="KY19" s="33"/>
      <c r="KZ19" s="33"/>
      <c r="LA19" s="33"/>
      <c r="LB19" s="33"/>
      <c r="LC19" s="33"/>
      <c r="LD19" s="33"/>
      <c r="LE19" s="33"/>
      <c r="LF19" s="33"/>
      <c r="LG19" s="33"/>
      <c r="LH19" s="33"/>
      <c r="LI19" s="33"/>
      <c r="LJ19" s="33"/>
      <c r="LK19" s="33"/>
      <c r="LL19" s="33"/>
      <c r="LM19" s="33"/>
      <c r="LN19" s="33"/>
      <c r="LO19" s="33"/>
      <c r="LP19" s="33"/>
      <c r="LQ19" s="33"/>
      <c r="LR19" s="33"/>
      <c r="LS19" s="33"/>
      <c r="LT19" s="33"/>
      <c r="LU19" s="33"/>
      <c r="LV19" s="33"/>
      <c r="LW19" s="33"/>
      <c r="LX19" s="33"/>
      <c r="LY19" s="33"/>
      <c r="LZ19" s="33"/>
      <c r="MA19" s="33"/>
      <c r="MB19" s="33"/>
      <c r="MC19" s="33"/>
      <c r="MD19" s="33"/>
      <c r="ME19" s="33"/>
      <c r="MF19" s="33"/>
      <c r="MG19" s="33"/>
      <c r="MH19" s="33"/>
      <c r="MI19" s="33"/>
      <c r="MJ19" s="33"/>
      <c r="MK19" s="33"/>
      <c r="ML19" s="33"/>
      <c r="MM19" s="33"/>
      <c r="MN19" s="33"/>
      <c r="MO19" s="33"/>
      <c r="MP19" s="33"/>
      <c r="MQ19" s="33"/>
      <c r="MR19" s="33"/>
      <c r="MS19" s="33"/>
      <c r="MT19" s="33"/>
      <c r="MU19" s="33"/>
      <c r="MV19" s="33"/>
      <c r="MW19" s="33"/>
      <c r="MX19" s="33"/>
      <c r="MY19" s="33"/>
      <c r="MZ19" s="33"/>
      <c r="NA19" s="33"/>
      <c r="NB19" s="33"/>
      <c r="NC19" s="33"/>
      <c r="ND19" s="33"/>
      <c r="NE19" s="33"/>
      <c r="NF19" s="33"/>
      <c r="NG19" s="33"/>
      <c r="NH19" s="33"/>
      <c r="NI19" s="33"/>
      <c r="NJ19" s="33"/>
      <c r="NK19" s="33"/>
      <c r="NL19" s="33"/>
      <c r="NM19" s="33"/>
      <c r="NN19" s="33"/>
      <c r="NO19" s="33"/>
      <c r="NP19" s="33"/>
      <c r="NQ19" s="33"/>
      <c r="NR19" s="33"/>
      <c r="NS19" s="33"/>
      <c r="NT19" s="33"/>
      <c r="NU19" s="33"/>
      <c r="NV19" s="33"/>
      <c r="NW19" s="33"/>
      <c r="NX19" s="33"/>
      <c r="NY19" s="33"/>
      <c r="NZ19" s="33"/>
      <c r="OA19" s="33"/>
      <c r="OB19" s="33"/>
      <c r="OC19" s="33"/>
      <c r="OD19" s="33"/>
      <c r="OE19" s="33"/>
      <c r="OF19" s="33"/>
      <c r="OG19" s="33"/>
      <c r="OH19" s="33"/>
      <c r="OI19" s="33"/>
      <c r="OJ19" s="33"/>
      <c r="OK19" s="33"/>
      <c r="OL19" s="33"/>
      <c r="OM19" s="33"/>
      <c r="ON19" s="33"/>
      <c r="OO19" s="33"/>
      <c r="OP19" s="33"/>
      <c r="OQ19" s="33"/>
      <c r="OR19" s="33"/>
      <c r="OS19" s="33"/>
      <c r="OT19" s="33"/>
      <c r="OU19" s="33"/>
      <c r="OV19" s="33"/>
      <c r="OW19" s="33"/>
      <c r="OX19" s="33"/>
      <c r="OY19" s="33"/>
      <c r="OZ19" s="33"/>
      <c r="PA19" s="33"/>
      <c r="PB19" s="33"/>
      <c r="PC19" s="33"/>
      <c r="PD19" s="33"/>
      <c r="PE19" s="33"/>
      <c r="PF19" s="33"/>
      <c r="PG19" s="33"/>
      <c r="PH19" s="33"/>
      <c r="PI19" s="33"/>
      <c r="PJ19" s="33"/>
      <c r="PK19" s="33"/>
      <c r="PL19" s="33"/>
      <c r="PM19" s="33"/>
      <c r="PN19" s="33"/>
      <c r="PO19" s="33"/>
      <c r="PP19" s="33"/>
      <c r="PQ19" s="33"/>
      <c r="PR19" s="33"/>
      <c r="PS19" s="33"/>
      <c r="PT19" s="33"/>
      <c r="PU19" s="33"/>
      <c r="PV19" s="33"/>
      <c r="PW19" s="33"/>
      <c r="PX19" s="33"/>
      <c r="PY19" s="33"/>
      <c r="PZ19" s="33"/>
      <c r="QA19" s="33"/>
      <c r="QB19" s="33"/>
      <c r="QC19" s="33"/>
      <c r="QD19" s="33"/>
      <c r="QE19" s="33"/>
      <c r="QF19" s="33"/>
      <c r="QG19" s="33"/>
      <c r="QH19" s="33"/>
      <c r="QI19" s="33"/>
    </row>
    <row r="20" spans="19:451" x14ac:dyDescent="0.25">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c r="GS20" s="33"/>
      <c r="GT20" s="33"/>
      <c r="GU20" s="33"/>
      <c r="GV20" s="33"/>
      <c r="GW20" s="33"/>
      <c r="GX20" s="33"/>
      <c r="GY20" s="33"/>
      <c r="GZ20" s="33"/>
      <c r="HA20" s="33"/>
      <c r="HB20" s="33"/>
      <c r="HC20" s="33"/>
      <c r="HD20" s="33"/>
      <c r="HE20" s="33"/>
      <c r="HF20" s="33"/>
      <c r="HG20" s="33"/>
      <c r="HH20" s="33"/>
      <c r="HI20" s="33"/>
      <c r="HJ20" s="33"/>
      <c r="HK20" s="33"/>
      <c r="HL20" s="33"/>
      <c r="HM20" s="33"/>
      <c r="HN20" s="33"/>
      <c r="HO20" s="33"/>
      <c r="HP20" s="33"/>
      <c r="HQ20" s="33"/>
      <c r="HR20" s="33"/>
      <c r="HS20" s="33"/>
      <c r="HT20" s="33"/>
      <c r="HU20" s="33"/>
      <c r="HV20" s="33"/>
      <c r="HW20" s="33"/>
      <c r="HX20" s="33"/>
      <c r="HY20" s="33"/>
      <c r="HZ20" s="33"/>
      <c r="IA20" s="33"/>
      <c r="IB20" s="33"/>
      <c r="IC20" s="33"/>
      <c r="ID20" s="33"/>
      <c r="IE20" s="33"/>
      <c r="IF20" s="33"/>
      <c r="IG20" s="33"/>
      <c r="IH20" s="33"/>
      <c r="II20" s="33"/>
      <c r="IJ20" s="33"/>
      <c r="IK20" s="33"/>
      <c r="IL20" s="33"/>
      <c r="IM20" s="33"/>
      <c r="IN20" s="33"/>
      <c r="IO20" s="33"/>
      <c r="IP20" s="33"/>
      <c r="IQ20" s="33"/>
      <c r="IR20" s="33"/>
      <c r="IS20" s="33"/>
      <c r="IT20" s="33"/>
      <c r="IU20" s="33"/>
      <c r="IV20" s="33"/>
      <c r="IW20" s="33"/>
      <c r="IX20" s="33"/>
      <c r="IY20" s="33"/>
      <c r="IZ20" s="33"/>
      <c r="JA20" s="33"/>
      <c r="JB20" s="33"/>
      <c r="JC20" s="33"/>
      <c r="JD20" s="33"/>
      <c r="JE20" s="33"/>
      <c r="JF20" s="33"/>
      <c r="JG20" s="33"/>
      <c r="JH20" s="33"/>
      <c r="JI20" s="33"/>
      <c r="JJ20" s="33"/>
      <c r="JK20" s="33"/>
      <c r="JL20" s="33"/>
      <c r="JM20" s="33"/>
      <c r="JN20" s="33"/>
      <c r="JO20" s="33"/>
      <c r="JP20" s="33"/>
      <c r="JQ20" s="33"/>
      <c r="JR20" s="33"/>
      <c r="JS20" s="33"/>
      <c r="JT20" s="33"/>
      <c r="JU20" s="33"/>
      <c r="JV20" s="33"/>
      <c r="JW20" s="33"/>
      <c r="JX20" s="33"/>
      <c r="JY20" s="33"/>
      <c r="JZ20" s="33"/>
      <c r="KA20" s="33"/>
      <c r="KB20" s="33"/>
      <c r="KC20" s="33"/>
      <c r="KD20" s="33"/>
      <c r="KE20" s="33"/>
      <c r="KF20" s="33"/>
      <c r="KG20" s="33"/>
      <c r="KH20" s="33"/>
      <c r="KI20" s="33"/>
      <c r="KJ20" s="33"/>
      <c r="KK20" s="33"/>
      <c r="KL20" s="33"/>
      <c r="KM20" s="33"/>
      <c r="KN20" s="33"/>
      <c r="KO20" s="33"/>
      <c r="KP20" s="33"/>
      <c r="KQ20" s="33"/>
      <c r="KR20" s="33"/>
      <c r="KS20" s="33"/>
      <c r="KT20" s="33"/>
      <c r="KU20" s="33"/>
      <c r="KV20" s="33"/>
      <c r="KW20" s="33"/>
      <c r="KX20" s="33"/>
      <c r="KY20" s="33"/>
      <c r="KZ20" s="33"/>
      <c r="LA20" s="33"/>
      <c r="LB20" s="33"/>
      <c r="LC20" s="33"/>
      <c r="LD20" s="33"/>
      <c r="LE20" s="33"/>
      <c r="LF20" s="33"/>
      <c r="LG20" s="33"/>
      <c r="LH20" s="33"/>
      <c r="LI20" s="33"/>
      <c r="LJ20" s="33"/>
      <c r="LK20" s="33"/>
      <c r="LL20" s="33"/>
      <c r="LM20" s="33"/>
      <c r="LN20" s="33"/>
      <c r="LO20" s="33"/>
      <c r="LP20" s="33"/>
      <c r="LQ20" s="33"/>
      <c r="LR20" s="33"/>
      <c r="LS20" s="33"/>
      <c r="LT20" s="33"/>
      <c r="LU20" s="33"/>
      <c r="LV20" s="33"/>
      <c r="LW20" s="33"/>
      <c r="LX20" s="33"/>
      <c r="LY20" s="33"/>
      <c r="LZ20" s="33"/>
      <c r="MA20" s="33"/>
      <c r="MB20" s="33"/>
      <c r="MC20" s="33"/>
      <c r="MD20" s="33"/>
      <c r="ME20" s="33"/>
      <c r="MF20" s="33"/>
      <c r="MG20" s="33"/>
      <c r="MH20" s="33"/>
      <c r="MI20" s="33"/>
      <c r="MJ20" s="33"/>
      <c r="MK20" s="33"/>
      <c r="ML20" s="33"/>
      <c r="MM20" s="33"/>
      <c r="MN20" s="33"/>
      <c r="MO20" s="33"/>
      <c r="MP20" s="33"/>
      <c r="MQ20" s="33"/>
      <c r="MR20" s="33"/>
      <c r="MS20" s="33"/>
      <c r="MT20" s="33"/>
      <c r="MU20" s="33"/>
      <c r="MV20" s="33"/>
      <c r="MW20" s="33"/>
      <c r="MX20" s="33"/>
      <c r="MY20" s="33"/>
      <c r="MZ20" s="33"/>
      <c r="NA20" s="33"/>
      <c r="NB20" s="33"/>
      <c r="NC20" s="33"/>
      <c r="ND20" s="33"/>
      <c r="NE20" s="33"/>
      <c r="NF20" s="33"/>
      <c r="NG20" s="33"/>
      <c r="NH20" s="33"/>
      <c r="NI20" s="33"/>
      <c r="NJ20" s="33"/>
      <c r="NK20" s="33"/>
      <c r="NL20" s="33"/>
      <c r="NM20" s="33"/>
      <c r="NN20" s="33"/>
      <c r="NO20" s="33"/>
      <c r="NP20" s="33"/>
      <c r="NQ20" s="33"/>
      <c r="NR20" s="33"/>
      <c r="NS20" s="33"/>
      <c r="NT20" s="33"/>
      <c r="NU20" s="33"/>
      <c r="NV20" s="33"/>
      <c r="NW20" s="33"/>
      <c r="NX20" s="33"/>
      <c r="NY20" s="33"/>
      <c r="NZ20" s="33"/>
      <c r="OA20" s="33"/>
      <c r="OB20" s="33"/>
      <c r="OC20" s="33"/>
      <c r="OD20" s="33"/>
      <c r="OE20" s="33"/>
      <c r="OF20" s="33"/>
      <c r="OG20" s="33"/>
      <c r="OH20" s="33"/>
      <c r="OI20" s="33"/>
      <c r="OJ20" s="33"/>
      <c r="OK20" s="33"/>
      <c r="OL20" s="33"/>
      <c r="OM20" s="33"/>
      <c r="ON20" s="33"/>
      <c r="OO20" s="33"/>
      <c r="OP20" s="33"/>
      <c r="OQ20" s="33"/>
      <c r="OR20" s="33"/>
      <c r="OS20" s="33"/>
      <c r="OT20" s="33"/>
      <c r="OU20" s="33"/>
      <c r="OV20" s="33"/>
      <c r="OW20" s="33"/>
      <c r="OX20" s="33"/>
      <c r="OY20" s="33"/>
      <c r="OZ20" s="33"/>
      <c r="PA20" s="33"/>
      <c r="PB20" s="33"/>
      <c r="PC20" s="33"/>
      <c r="PD20" s="33"/>
      <c r="PE20" s="33"/>
      <c r="PF20" s="33"/>
      <c r="PG20" s="33"/>
      <c r="PH20" s="33"/>
      <c r="PI20" s="33"/>
      <c r="PJ20" s="33"/>
      <c r="PK20" s="33"/>
      <c r="PL20" s="33"/>
      <c r="PM20" s="33"/>
      <c r="PN20" s="33"/>
      <c r="PO20" s="33"/>
      <c r="PP20" s="33"/>
      <c r="PQ20" s="33"/>
      <c r="PR20" s="33"/>
      <c r="PS20" s="33"/>
      <c r="PT20" s="33"/>
      <c r="PU20" s="33"/>
      <c r="PV20" s="33"/>
      <c r="PW20" s="33"/>
      <c r="PX20" s="33"/>
      <c r="PY20" s="33"/>
      <c r="PZ20" s="33"/>
      <c r="QA20" s="33"/>
      <c r="QB20" s="33"/>
      <c r="QC20" s="33"/>
      <c r="QD20" s="33"/>
      <c r="QE20" s="33"/>
      <c r="QF20" s="33"/>
      <c r="QG20" s="33"/>
      <c r="QH20" s="33"/>
      <c r="QI20" s="33"/>
    </row>
    <row r="21" spans="19:451" x14ac:dyDescent="0.25">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3"/>
      <c r="HB21" s="33"/>
      <c r="HC21" s="33"/>
      <c r="HD21" s="33"/>
      <c r="HE21" s="33"/>
      <c r="HF21" s="33"/>
      <c r="HG21" s="33"/>
      <c r="HH21" s="33"/>
      <c r="HI21" s="33"/>
      <c r="HJ21" s="33"/>
      <c r="HK21" s="33"/>
      <c r="HL21" s="33"/>
      <c r="HM21" s="33"/>
      <c r="HN21" s="33"/>
      <c r="HO21" s="33"/>
      <c r="HP21" s="33"/>
      <c r="HQ21" s="33"/>
      <c r="HR21" s="33"/>
      <c r="HS21" s="33"/>
      <c r="HT21" s="33"/>
      <c r="HU21" s="33"/>
      <c r="HV21" s="33"/>
      <c r="HW21" s="33"/>
      <c r="HX21" s="33"/>
      <c r="HY21" s="33"/>
      <c r="HZ21" s="33"/>
      <c r="IA21" s="33"/>
      <c r="IB21" s="33"/>
      <c r="IC21" s="33"/>
      <c r="ID21" s="33"/>
      <c r="IE21" s="33"/>
      <c r="IF21" s="33"/>
      <c r="IG21" s="33"/>
      <c r="IH21" s="33"/>
      <c r="II21" s="33"/>
      <c r="IJ21" s="33"/>
      <c r="IK21" s="33"/>
      <c r="IL21" s="33"/>
      <c r="IM21" s="33"/>
      <c r="IN21" s="33"/>
      <c r="IO21" s="33"/>
      <c r="IP21" s="33"/>
      <c r="IQ21" s="33"/>
      <c r="IR21" s="33"/>
      <c r="IS21" s="33"/>
      <c r="IT21" s="33"/>
      <c r="IU21" s="33"/>
      <c r="IV21" s="33"/>
      <c r="IW21" s="33"/>
      <c r="IX21" s="33"/>
      <c r="IY21" s="33"/>
      <c r="IZ21" s="33"/>
      <c r="JA21" s="33"/>
      <c r="JB21" s="33"/>
      <c r="JC21" s="33"/>
      <c r="JD21" s="33"/>
      <c r="JE21" s="33"/>
      <c r="JF21" s="33"/>
      <c r="JG21" s="33"/>
      <c r="JH21" s="33"/>
      <c r="JI21" s="33"/>
      <c r="JJ21" s="33"/>
      <c r="JK21" s="33"/>
      <c r="JL21" s="33"/>
      <c r="JM21" s="33"/>
      <c r="JN21" s="33"/>
      <c r="JO21" s="33"/>
      <c r="JP21" s="33"/>
      <c r="JQ21" s="33"/>
      <c r="JR21" s="33"/>
      <c r="JS21" s="33"/>
      <c r="JT21" s="33"/>
      <c r="JU21" s="33"/>
      <c r="JV21" s="33"/>
      <c r="JW21" s="33"/>
      <c r="JX21" s="33"/>
      <c r="JY21" s="33"/>
      <c r="JZ21" s="33"/>
      <c r="KA21" s="33"/>
      <c r="KB21" s="33"/>
      <c r="KC21" s="33"/>
      <c r="KD21" s="33"/>
      <c r="KE21" s="33"/>
      <c r="KF21" s="33"/>
      <c r="KG21" s="33"/>
      <c r="KH21" s="33"/>
      <c r="KI21" s="33"/>
      <c r="KJ21" s="33"/>
      <c r="KK21" s="33"/>
      <c r="KL21" s="33"/>
      <c r="KM21" s="33"/>
      <c r="KN21" s="33"/>
      <c r="KO21" s="33"/>
      <c r="KP21" s="33"/>
      <c r="KQ21" s="33"/>
      <c r="KR21" s="33"/>
      <c r="KS21" s="33"/>
      <c r="KT21" s="33"/>
      <c r="KU21" s="33"/>
      <c r="KV21" s="33"/>
      <c r="KW21" s="33"/>
      <c r="KX21" s="33"/>
      <c r="KY21" s="33"/>
      <c r="KZ21" s="33"/>
      <c r="LA21" s="33"/>
      <c r="LB21" s="33"/>
      <c r="LC21" s="33"/>
      <c r="LD21" s="33"/>
      <c r="LE21" s="33"/>
      <c r="LF21" s="33"/>
      <c r="LG21" s="33"/>
      <c r="LH21" s="33"/>
      <c r="LI21" s="33"/>
      <c r="LJ21" s="33"/>
      <c r="LK21" s="33"/>
      <c r="LL21" s="33"/>
      <c r="LM21" s="33"/>
      <c r="LN21" s="33"/>
      <c r="LO21" s="33"/>
      <c r="LP21" s="33"/>
      <c r="LQ21" s="33"/>
      <c r="LR21" s="33"/>
      <c r="LS21" s="33"/>
      <c r="LT21" s="33"/>
      <c r="LU21" s="33"/>
      <c r="LV21" s="33"/>
      <c r="LW21" s="33"/>
      <c r="LX21" s="33"/>
      <c r="LY21" s="33"/>
      <c r="LZ21" s="33"/>
      <c r="MA21" s="33"/>
      <c r="MB21" s="33"/>
      <c r="MC21" s="33"/>
      <c r="MD21" s="33"/>
      <c r="ME21" s="33"/>
      <c r="MF21" s="33"/>
      <c r="MG21" s="33"/>
      <c r="MH21" s="33"/>
      <c r="MI21" s="33"/>
      <c r="MJ21" s="33"/>
      <c r="MK21" s="33"/>
      <c r="ML21" s="33"/>
      <c r="MM21" s="33"/>
      <c r="MN21" s="33"/>
      <c r="MO21" s="33"/>
      <c r="MP21" s="33"/>
      <c r="MQ21" s="33"/>
      <c r="MR21" s="33"/>
      <c r="MS21" s="33"/>
      <c r="MT21" s="33"/>
      <c r="MU21" s="33"/>
      <c r="MV21" s="33"/>
      <c r="MW21" s="33"/>
      <c r="MX21" s="33"/>
      <c r="MY21" s="33"/>
      <c r="MZ21" s="33"/>
      <c r="NA21" s="33"/>
      <c r="NB21" s="33"/>
      <c r="NC21" s="33"/>
      <c r="ND21" s="33"/>
      <c r="NE21" s="33"/>
      <c r="NF21" s="33"/>
      <c r="NG21" s="33"/>
      <c r="NH21" s="33"/>
      <c r="NI21" s="33"/>
      <c r="NJ21" s="33"/>
      <c r="NK21" s="33"/>
      <c r="NL21" s="33"/>
      <c r="NM21" s="33"/>
      <c r="NN21" s="33"/>
      <c r="NO21" s="33"/>
      <c r="NP21" s="33"/>
      <c r="NQ21" s="33"/>
      <c r="NR21" s="33"/>
      <c r="NS21" s="33"/>
      <c r="NT21" s="33"/>
      <c r="NU21" s="33"/>
      <c r="NV21" s="33"/>
      <c r="NW21" s="33"/>
      <c r="NX21" s="33"/>
      <c r="NY21" s="33"/>
      <c r="NZ21" s="33"/>
      <c r="OA21" s="33"/>
      <c r="OB21" s="33"/>
      <c r="OC21" s="33"/>
      <c r="OD21" s="33"/>
      <c r="OE21" s="33"/>
      <c r="OF21" s="33"/>
      <c r="OG21" s="33"/>
      <c r="OH21" s="33"/>
      <c r="OI21" s="33"/>
      <c r="OJ21" s="33"/>
      <c r="OK21" s="33"/>
      <c r="OL21" s="33"/>
      <c r="OM21" s="33"/>
      <c r="ON21" s="33"/>
      <c r="OO21" s="33"/>
      <c r="OP21" s="33"/>
      <c r="OQ21" s="33"/>
      <c r="OR21" s="33"/>
      <c r="OS21" s="33"/>
      <c r="OT21" s="33"/>
      <c r="OU21" s="33"/>
      <c r="OV21" s="33"/>
      <c r="OW21" s="33"/>
      <c r="OX21" s="33"/>
      <c r="OY21" s="33"/>
      <c r="OZ21" s="33"/>
      <c r="PA21" s="33"/>
      <c r="PB21" s="33"/>
      <c r="PC21" s="33"/>
      <c r="PD21" s="33"/>
      <c r="PE21" s="33"/>
      <c r="PF21" s="33"/>
      <c r="PG21" s="33"/>
      <c r="PH21" s="33"/>
      <c r="PI21" s="33"/>
      <c r="PJ21" s="33"/>
      <c r="PK21" s="33"/>
      <c r="PL21" s="33"/>
      <c r="PM21" s="33"/>
      <c r="PN21" s="33"/>
      <c r="PO21" s="33"/>
      <c r="PP21" s="33"/>
      <c r="PQ21" s="33"/>
      <c r="PR21" s="33"/>
      <c r="PS21" s="33"/>
      <c r="PT21" s="33"/>
      <c r="PU21" s="33"/>
      <c r="PV21" s="33"/>
      <c r="PW21" s="33"/>
      <c r="PX21" s="33"/>
      <c r="PY21" s="33"/>
      <c r="PZ21" s="33"/>
      <c r="QA21" s="33"/>
      <c r="QB21" s="33"/>
      <c r="QC21" s="33"/>
      <c r="QD21" s="33"/>
      <c r="QE21" s="33"/>
      <c r="QF21" s="33"/>
      <c r="QG21" s="33"/>
      <c r="QH21" s="33"/>
      <c r="QI21" s="33"/>
    </row>
    <row r="22" spans="19:451" x14ac:dyDescent="0.25">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c r="HJ22" s="33"/>
      <c r="HK22" s="33"/>
      <c r="HL22" s="33"/>
      <c r="HM22" s="33"/>
      <c r="HN22" s="33"/>
      <c r="HO22" s="33"/>
      <c r="HP22" s="33"/>
      <c r="HQ22" s="33"/>
      <c r="HR22" s="33"/>
      <c r="HS22" s="33"/>
      <c r="HT22" s="33"/>
      <c r="HU22" s="33"/>
      <c r="HV22" s="33"/>
      <c r="HW22" s="33"/>
      <c r="HX22" s="33"/>
      <c r="HY22" s="33"/>
      <c r="HZ22" s="33"/>
      <c r="IA22" s="33"/>
      <c r="IB22" s="33"/>
      <c r="IC22" s="33"/>
      <c r="ID22" s="33"/>
      <c r="IE22" s="33"/>
      <c r="IF22" s="33"/>
      <c r="IG22" s="33"/>
      <c r="IH22" s="33"/>
      <c r="II22" s="33"/>
      <c r="IJ22" s="33"/>
      <c r="IK22" s="33"/>
      <c r="IL22" s="33"/>
      <c r="IM22" s="33"/>
      <c r="IN22" s="33"/>
      <c r="IO22" s="33"/>
      <c r="IP22" s="33"/>
      <c r="IQ22" s="33"/>
      <c r="IR22" s="33"/>
      <c r="IS22" s="33"/>
      <c r="IT22" s="33"/>
      <c r="IU22" s="33"/>
      <c r="IV22" s="33"/>
      <c r="IW22" s="33"/>
      <c r="IX22" s="33"/>
      <c r="IY22" s="33"/>
      <c r="IZ22" s="33"/>
      <c r="JA22" s="33"/>
      <c r="JB22" s="33"/>
      <c r="JC22" s="33"/>
      <c r="JD22" s="33"/>
      <c r="JE22" s="33"/>
      <c r="JF22" s="33"/>
      <c r="JG22" s="33"/>
      <c r="JH22" s="33"/>
      <c r="JI22" s="33"/>
      <c r="JJ22" s="33"/>
      <c r="JK22" s="33"/>
      <c r="JL22" s="33"/>
      <c r="JM22" s="33"/>
      <c r="JN22" s="33"/>
      <c r="JO22" s="33"/>
      <c r="JP22" s="33"/>
      <c r="JQ22" s="33"/>
      <c r="JR22" s="33"/>
      <c r="JS22" s="33"/>
      <c r="JT22" s="33"/>
      <c r="JU22" s="33"/>
      <c r="JV22" s="33"/>
      <c r="JW22" s="33"/>
      <c r="JX22" s="33"/>
      <c r="JY22" s="33"/>
      <c r="JZ22" s="33"/>
      <c r="KA22" s="33"/>
      <c r="KB22" s="33"/>
      <c r="KC22" s="33"/>
      <c r="KD22" s="33"/>
      <c r="KE22" s="33"/>
      <c r="KF22" s="33"/>
      <c r="KG22" s="33"/>
      <c r="KH22" s="33"/>
      <c r="KI22" s="33"/>
      <c r="KJ22" s="33"/>
      <c r="KK22" s="33"/>
      <c r="KL22" s="33"/>
      <c r="KM22" s="33"/>
      <c r="KN22" s="33"/>
      <c r="KO22" s="33"/>
      <c r="KP22" s="33"/>
      <c r="KQ22" s="33"/>
      <c r="KR22" s="33"/>
      <c r="KS22" s="33"/>
      <c r="KT22" s="33"/>
      <c r="KU22" s="33"/>
      <c r="KV22" s="33"/>
      <c r="KW22" s="33"/>
      <c r="KX22" s="33"/>
      <c r="KY22" s="33"/>
      <c r="KZ22" s="33"/>
      <c r="LA22" s="33"/>
      <c r="LB22" s="33"/>
      <c r="LC22" s="33"/>
      <c r="LD22" s="33"/>
      <c r="LE22" s="33"/>
      <c r="LF22" s="33"/>
      <c r="LG22" s="33"/>
      <c r="LH22" s="33"/>
      <c r="LI22" s="33"/>
      <c r="LJ22" s="33"/>
      <c r="LK22" s="33"/>
      <c r="LL22" s="33"/>
      <c r="LM22" s="33"/>
      <c r="LN22" s="33"/>
      <c r="LO22" s="33"/>
      <c r="LP22" s="33"/>
      <c r="LQ22" s="33"/>
      <c r="LR22" s="33"/>
      <c r="LS22" s="33"/>
      <c r="LT22" s="33"/>
      <c r="LU22" s="33"/>
      <c r="LV22" s="33"/>
      <c r="LW22" s="33"/>
      <c r="LX22" s="33"/>
      <c r="LY22" s="33"/>
      <c r="LZ22" s="33"/>
      <c r="MA22" s="33"/>
      <c r="MB22" s="33"/>
      <c r="MC22" s="33"/>
      <c r="MD22" s="33"/>
      <c r="ME22" s="33"/>
      <c r="MF22" s="33"/>
      <c r="MG22" s="33"/>
      <c r="MH22" s="33"/>
      <c r="MI22" s="33"/>
      <c r="MJ22" s="33"/>
      <c r="MK22" s="33"/>
      <c r="ML22" s="33"/>
      <c r="MM22" s="33"/>
      <c r="MN22" s="33"/>
      <c r="MO22" s="33"/>
      <c r="MP22" s="33"/>
      <c r="MQ22" s="33"/>
      <c r="MR22" s="33"/>
      <c r="MS22" s="33"/>
      <c r="MT22" s="33"/>
      <c r="MU22" s="33"/>
      <c r="MV22" s="33"/>
      <c r="MW22" s="33"/>
      <c r="MX22" s="33"/>
      <c r="MY22" s="33"/>
      <c r="MZ22" s="33"/>
      <c r="NA22" s="33"/>
      <c r="NB22" s="33"/>
      <c r="NC22" s="33"/>
      <c r="ND22" s="33"/>
      <c r="NE22" s="33"/>
      <c r="NF22" s="33"/>
      <c r="NG22" s="33"/>
      <c r="NH22" s="33"/>
      <c r="NI22" s="33"/>
      <c r="NJ22" s="33"/>
      <c r="NK22" s="33"/>
      <c r="NL22" s="33"/>
      <c r="NM22" s="33"/>
      <c r="NN22" s="33"/>
      <c r="NO22" s="33"/>
      <c r="NP22" s="33"/>
      <c r="NQ22" s="33"/>
      <c r="NR22" s="33"/>
      <c r="NS22" s="33"/>
      <c r="NT22" s="33"/>
      <c r="NU22" s="33"/>
      <c r="NV22" s="33"/>
      <c r="NW22" s="33"/>
      <c r="NX22" s="33"/>
      <c r="NY22" s="33"/>
      <c r="NZ22" s="33"/>
      <c r="OA22" s="33"/>
      <c r="OB22" s="33"/>
      <c r="OC22" s="33"/>
      <c r="OD22" s="33"/>
      <c r="OE22" s="33"/>
      <c r="OF22" s="33"/>
      <c r="OG22" s="33"/>
      <c r="OH22" s="33"/>
      <c r="OI22" s="33"/>
      <c r="OJ22" s="33"/>
      <c r="OK22" s="33"/>
      <c r="OL22" s="33"/>
      <c r="OM22" s="33"/>
      <c r="ON22" s="33"/>
      <c r="OO22" s="33"/>
      <c r="OP22" s="33"/>
      <c r="OQ22" s="33"/>
      <c r="OR22" s="33"/>
      <c r="OS22" s="33"/>
      <c r="OT22" s="33"/>
      <c r="OU22" s="33"/>
      <c r="OV22" s="33"/>
      <c r="OW22" s="33"/>
      <c r="OX22" s="33"/>
      <c r="OY22" s="33"/>
      <c r="OZ22" s="33"/>
      <c r="PA22" s="33"/>
      <c r="PB22" s="33"/>
      <c r="PC22" s="33"/>
      <c r="PD22" s="33"/>
      <c r="PE22" s="33"/>
      <c r="PF22" s="33"/>
      <c r="PG22" s="33"/>
      <c r="PH22" s="33"/>
      <c r="PI22" s="33"/>
      <c r="PJ22" s="33"/>
      <c r="PK22" s="33"/>
      <c r="PL22" s="33"/>
      <c r="PM22" s="33"/>
      <c r="PN22" s="33"/>
      <c r="PO22" s="33"/>
      <c r="PP22" s="33"/>
      <c r="PQ22" s="33"/>
      <c r="PR22" s="33"/>
      <c r="PS22" s="33"/>
      <c r="PT22" s="33"/>
      <c r="PU22" s="33"/>
      <c r="PV22" s="33"/>
      <c r="PW22" s="33"/>
      <c r="PX22" s="33"/>
      <c r="PY22" s="33"/>
      <c r="PZ22" s="33"/>
      <c r="QA22" s="33"/>
      <c r="QB22" s="33"/>
      <c r="QC22" s="33"/>
      <c r="QD22" s="33"/>
      <c r="QE22" s="33"/>
      <c r="QF22" s="33"/>
      <c r="QG22" s="33"/>
      <c r="QH22" s="33"/>
      <c r="QI22" s="33"/>
    </row>
  </sheetData>
  <mergeCells count="16">
    <mergeCell ref="O9:O10"/>
    <mergeCell ref="A1:O1"/>
    <mergeCell ref="A2:O2"/>
    <mergeCell ref="A9:A10"/>
    <mergeCell ref="B9:B10"/>
    <mergeCell ref="C9:C10"/>
    <mergeCell ref="D9:D10"/>
    <mergeCell ref="E9:E10"/>
    <mergeCell ref="F9:F10"/>
    <mergeCell ref="G9:G10"/>
    <mergeCell ref="H9:H10"/>
    <mergeCell ref="I9:I10"/>
    <mergeCell ref="K9:K10"/>
    <mergeCell ref="L9:L10"/>
    <mergeCell ref="M9:M10"/>
    <mergeCell ref="N9:N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workbookViewId="0">
      <selection sqref="A1:Q1"/>
    </sheetView>
  </sheetViews>
  <sheetFormatPr baseColWidth="10" defaultRowHeight="15" x14ac:dyDescent="0.25"/>
  <cols>
    <col min="1" max="1" width="3" bestFit="1" customWidth="1"/>
    <col min="2" max="2" width="22.5703125" customWidth="1"/>
    <col min="3" max="3" width="25.7109375" customWidth="1"/>
    <col min="4" max="4" width="23.140625" customWidth="1"/>
    <col min="5" max="8" width="26.85546875" customWidth="1"/>
    <col min="9" max="9" width="29.28515625" customWidth="1"/>
    <col min="10" max="10" width="13.5703125" style="6" customWidth="1"/>
    <col min="11" max="11" width="27.5703125" customWidth="1"/>
    <col min="12" max="12" width="14.7109375" customWidth="1"/>
    <col min="13" max="13" width="14.5703125" customWidth="1"/>
    <col min="14" max="14" width="12.85546875" bestFit="1" customWidth="1"/>
    <col min="15" max="15" width="13.140625" customWidth="1"/>
    <col min="16" max="16" width="10.28515625" style="6" bestFit="1" customWidth="1"/>
    <col min="17" max="17" width="36" customWidth="1"/>
  </cols>
  <sheetData>
    <row r="1" spans="1:17" x14ac:dyDescent="0.25">
      <c r="A1" s="152" t="s">
        <v>240</v>
      </c>
      <c r="B1" s="152"/>
      <c r="C1" s="152"/>
      <c r="D1" s="152"/>
      <c r="E1" s="152"/>
      <c r="F1" s="152"/>
      <c r="G1" s="152"/>
      <c r="H1" s="152"/>
      <c r="I1" s="152"/>
      <c r="J1" s="152"/>
      <c r="K1" s="152"/>
      <c r="L1" s="152"/>
      <c r="M1" s="152"/>
      <c r="N1" s="152"/>
      <c r="O1" s="152"/>
      <c r="P1" s="152"/>
      <c r="Q1" s="152"/>
    </row>
    <row r="2" spans="1:17" x14ac:dyDescent="0.25">
      <c r="A2" s="105"/>
      <c r="B2" s="153" t="s">
        <v>241</v>
      </c>
      <c r="C2" s="153"/>
      <c r="D2" s="105"/>
      <c r="E2" s="105"/>
      <c r="F2" s="105"/>
      <c r="G2" s="105"/>
      <c r="H2" s="105"/>
      <c r="I2" s="105"/>
      <c r="J2" s="105"/>
      <c r="K2" s="105"/>
      <c r="L2" s="105"/>
      <c r="M2" s="105"/>
      <c r="N2" s="105"/>
      <c r="O2" s="105"/>
      <c r="P2" s="105"/>
      <c r="Q2" s="105"/>
    </row>
    <row r="3" spans="1:17" x14ac:dyDescent="0.25">
      <c r="A3" s="154" t="s">
        <v>242</v>
      </c>
      <c r="B3" s="154"/>
      <c r="C3" s="154"/>
      <c r="D3" s="154"/>
      <c r="E3" s="154"/>
      <c r="F3" s="154"/>
      <c r="G3" s="154"/>
      <c r="H3" s="154"/>
      <c r="I3" s="154"/>
      <c r="J3" s="154"/>
      <c r="K3" s="154"/>
      <c r="L3" s="154"/>
      <c r="M3" s="154"/>
      <c r="N3" s="154"/>
      <c r="O3" s="154"/>
      <c r="P3" s="154"/>
      <c r="Q3" s="154"/>
    </row>
    <row r="4" spans="1:17" ht="48" x14ac:dyDescent="0.25">
      <c r="A4" s="106" t="s">
        <v>1</v>
      </c>
      <c r="B4" s="107" t="s">
        <v>243</v>
      </c>
      <c r="C4" s="107" t="s">
        <v>244</v>
      </c>
      <c r="D4" s="107" t="s">
        <v>245</v>
      </c>
      <c r="E4" s="107" t="s">
        <v>246</v>
      </c>
      <c r="F4" s="106" t="s">
        <v>247</v>
      </c>
      <c r="G4" s="106" t="s">
        <v>6</v>
      </c>
      <c r="H4" s="106" t="s">
        <v>248</v>
      </c>
      <c r="I4" s="106" t="s">
        <v>249</v>
      </c>
      <c r="J4" s="106" t="s">
        <v>250</v>
      </c>
      <c r="K4" s="106" t="s">
        <v>251</v>
      </c>
      <c r="L4" s="106" t="s">
        <v>252</v>
      </c>
      <c r="M4" s="106" t="s">
        <v>253</v>
      </c>
      <c r="N4" s="106" t="s">
        <v>254</v>
      </c>
      <c r="O4" s="106" t="s">
        <v>20</v>
      </c>
      <c r="P4" s="106" t="s">
        <v>255</v>
      </c>
      <c r="Q4" s="106" t="s">
        <v>256</v>
      </c>
    </row>
    <row r="5" spans="1:17" s="115" customFormat="1" ht="105" x14ac:dyDescent="0.25">
      <c r="A5" s="108" t="s">
        <v>257</v>
      </c>
      <c r="B5" s="108" t="s">
        <v>258</v>
      </c>
      <c r="C5" s="108" t="s">
        <v>259</v>
      </c>
      <c r="D5" s="109" t="s">
        <v>260</v>
      </c>
      <c r="E5" s="108" t="s">
        <v>173</v>
      </c>
      <c r="F5" s="110" t="s">
        <v>261</v>
      </c>
      <c r="G5" s="111" t="s">
        <v>262</v>
      </c>
      <c r="H5" s="110" t="s">
        <v>263</v>
      </c>
      <c r="I5" s="111" t="s">
        <v>264</v>
      </c>
      <c r="J5" s="112" t="s">
        <v>265</v>
      </c>
      <c r="K5" s="110" t="s">
        <v>266</v>
      </c>
      <c r="L5" s="110">
        <v>9</v>
      </c>
      <c r="M5" s="112" t="s">
        <v>180</v>
      </c>
      <c r="N5" s="110">
        <v>3</v>
      </c>
      <c r="O5" s="113" t="s">
        <v>267</v>
      </c>
      <c r="P5" s="114">
        <f>+(N5/L5)</f>
        <v>0.33333333333333331</v>
      </c>
      <c r="Q5" s="111" t="s">
        <v>268</v>
      </c>
    </row>
    <row r="6" spans="1:17" s="115" customFormat="1" ht="180" x14ac:dyDescent="0.25">
      <c r="A6" s="108">
        <v>2</v>
      </c>
      <c r="B6" s="108" t="s">
        <v>258</v>
      </c>
      <c r="C6" s="108" t="s">
        <v>269</v>
      </c>
      <c r="D6" s="109" t="s">
        <v>270</v>
      </c>
      <c r="E6" s="108" t="s">
        <v>271</v>
      </c>
      <c r="F6" s="110" t="s">
        <v>272</v>
      </c>
      <c r="G6" s="111" t="s">
        <v>273</v>
      </c>
      <c r="H6" s="110" t="s">
        <v>274</v>
      </c>
      <c r="I6" s="111" t="s">
        <v>275</v>
      </c>
      <c r="J6" s="112" t="s">
        <v>265</v>
      </c>
      <c r="K6" s="116" t="s">
        <v>31</v>
      </c>
      <c r="L6" s="116">
        <v>18</v>
      </c>
      <c r="M6" s="112" t="s">
        <v>180</v>
      </c>
      <c r="N6" s="110">
        <v>9</v>
      </c>
      <c r="O6" s="113" t="s">
        <v>267</v>
      </c>
      <c r="P6" s="114">
        <f>+(N6/L6)</f>
        <v>0.5</v>
      </c>
      <c r="Q6" s="111" t="s">
        <v>276</v>
      </c>
    </row>
    <row r="7" spans="1:17" s="115" customFormat="1" ht="90" x14ac:dyDescent="0.25">
      <c r="A7" s="108">
        <v>3</v>
      </c>
      <c r="B7" s="108" t="s">
        <v>258</v>
      </c>
      <c r="C7" s="108" t="s">
        <v>259</v>
      </c>
      <c r="D7" s="109" t="s">
        <v>260</v>
      </c>
      <c r="E7" s="108" t="s">
        <v>271</v>
      </c>
      <c r="F7" s="110" t="s">
        <v>277</v>
      </c>
      <c r="G7" s="117" t="s">
        <v>278</v>
      </c>
      <c r="H7" s="110" t="s">
        <v>279</v>
      </c>
      <c r="I7" s="111" t="s">
        <v>280</v>
      </c>
      <c r="J7" s="112" t="s">
        <v>265</v>
      </c>
      <c r="K7" s="110" t="s">
        <v>281</v>
      </c>
      <c r="L7" s="110">
        <v>4</v>
      </c>
      <c r="M7" s="112" t="s">
        <v>168</v>
      </c>
      <c r="N7" s="110">
        <v>2</v>
      </c>
      <c r="O7" s="113" t="s">
        <v>267</v>
      </c>
      <c r="P7" s="114">
        <f t="shared" ref="P7:P10" si="0">+(N7/L7)</f>
        <v>0.5</v>
      </c>
      <c r="Q7" s="111" t="s">
        <v>282</v>
      </c>
    </row>
    <row r="8" spans="1:17" s="115" customFormat="1" ht="150" x14ac:dyDescent="0.25">
      <c r="A8" s="108">
        <v>4</v>
      </c>
      <c r="B8" s="108" t="s">
        <v>258</v>
      </c>
      <c r="C8" s="108" t="s">
        <v>269</v>
      </c>
      <c r="D8" s="109" t="s">
        <v>260</v>
      </c>
      <c r="E8" s="108" t="s">
        <v>271</v>
      </c>
      <c r="F8" s="110" t="s">
        <v>283</v>
      </c>
      <c r="G8" s="117" t="s">
        <v>284</v>
      </c>
      <c r="H8" s="110" t="s">
        <v>285</v>
      </c>
      <c r="I8" s="111" t="s">
        <v>286</v>
      </c>
      <c r="J8" s="112" t="s">
        <v>265</v>
      </c>
      <c r="K8" s="110" t="s">
        <v>287</v>
      </c>
      <c r="L8" s="110">
        <v>1</v>
      </c>
      <c r="M8" s="112" t="s">
        <v>168</v>
      </c>
      <c r="N8" s="110"/>
      <c r="O8" s="113" t="s">
        <v>267</v>
      </c>
      <c r="P8" s="114"/>
      <c r="Q8" s="111" t="s">
        <v>288</v>
      </c>
    </row>
    <row r="9" spans="1:17" s="115" customFormat="1" ht="135" x14ac:dyDescent="0.25">
      <c r="A9" s="108">
        <v>5</v>
      </c>
      <c r="B9" s="108" t="s">
        <v>289</v>
      </c>
      <c r="C9" s="108" t="s">
        <v>290</v>
      </c>
      <c r="D9" s="109" t="s">
        <v>291</v>
      </c>
      <c r="E9" s="108" t="s">
        <v>124</v>
      </c>
      <c r="F9" s="110" t="s">
        <v>292</v>
      </c>
      <c r="G9" s="117" t="s">
        <v>293</v>
      </c>
      <c r="H9" s="110" t="s">
        <v>294</v>
      </c>
      <c r="I9" s="111" t="s">
        <v>295</v>
      </c>
      <c r="J9" s="112" t="s">
        <v>265</v>
      </c>
      <c r="K9" s="110" t="s">
        <v>296</v>
      </c>
      <c r="L9" s="110">
        <v>100</v>
      </c>
      <c r="M9" s="112" t="s">
        <v>180</v>
      </c>
      <c r="N9" s="110">
        <v>20</v>
      </c>
      <c r="O9" s="113" t="s">
        <v>267</v>
      </c>
      <c r="P9" s="114">
        <f t="shared" si="0"/>
        <v>0.2</v>
      </c>
      <c r="Q9" s="111" t="s">
        <v>297</v>
      </c>
    </row>
    <row r="10" spans="1:17" s="115" customFormat="1" ht="135" x14ac:dyDescent="0.25">
      <c r="A10" s="108">
        <v>6</v>
      </c>
      <c r="B10" s="108" t="s">
        <v>289</v>
      </c>
      <c r="C10" s="108" t="s">
        <v>290</v>
      </c>
      <c r="D10" s="109" t="s">
        <v>291</v>
      </c>
      <c r="E10" s="108" t="s">
        <v>124</v>
      </c>
      <c r="F10" s="110" t="s">
        <v>292</v>
      </c>
      <c r="G10" s="117" t="s">
        <v>293</v>
      </c>
      <c r="H10" s="110" t="s">
        <v>294</v>
      </c>
      <c r="I10" s="111" t="s">
        <v>295</v>
      </c>
      <c r="J10" s="112" t="s">
        <v>265</v>
      </c>
      <c r="K10" s="110" t="s">
        <v>298</v>
      </c>
      <c r="L10" s="110">
        <v>121</v>
      </c>
      <c r="M10" s="112" t="s">
        <v>180</v>
      </c>
      <c r="N10" s="110">
        <v>121</v>
      </c>
      <c r="O10" s="113" t="s">
        <v>267</v>
      </c>
      <c r="P10" s="114">
        <f t="shared" si="0"/>
        <v>1</v>
      </c>
      <c r="Q10" s="111" t="s">
        <v>299</v>
      </c>
    </row>
  </sheetData>
  <mergeCells count="3">
    <mergeCell ref="A1:Q1"/>
    <mergeCell ref="B2:C2"/>
    <mergeCell ref="A3:Q3"/>
  </mergeCells>
  <hyperlinks>
    <hyperlink ref="C4" r:id="rId1" display="ESTRATEGIAS PSD 2015-2018"/>
    <hyperlink ref="B4" r:id="rId2"/>
    <hyperlink ref="D4" r:id="rId3"/>
    <hyperlink ref="E4" r:id="rId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workbookViewId="0">
      <selection activeCell="H11" sqref="H11"/>
    </sheetView>
  </sheetViews>
  <sheetFormatPr baseColWidth="10" defaultColWidth="11.42578125" defaultRowHeight="11.25" x14ac:dyDescent="0.2"/>
  <cols>
    <col min="1" max="1" width="3" style="158" bestFit="1" customWidth="1"/>
    <col min="2" max="2" width="11.42578125" style="159"/>
    <col min="3" max="3" width="13.140625" style="159" bestFit="1" customWidth="1"/>
    <col min="4" max="4" width="11.42578125" style="159"/>
    <col min="5" max="5" width="13.140625" style="159" customWidth="1"/>
    <col min="6" max="6" width="15.28515625" style="159" customWidth="1"/>
    <col min="7" max="7" width="24.42578125" style="159" bestFit="1" customWidth="1"/>
    <col min="8" max="8" width="20.28515625" style="159" bestFit="1" customWidth="1"/>
    <col min="9" max="9" width="14.140625" style="159" customWidth="1"/>
    <col min="10" max="10" width="59.85546875" style="159" bestFit="1" customWidth="1"/>
    <col min="11" max="11" width="10.42578125" style="159" customWidth="1"/>
    <col min="12" max="12" width="9" style="159" bestFit="1" customWidth="1"/>
    <col min="13" max="13" width="10" style="159" bestFit="1" customWidth="1"/>
    <col min="14" max="14" width="16.140625" style="159" customWidth="1"/>
    <col min="15" max="15" width="11.42578125" style="159"/>
    <col min="16" max="16" width="18.5703125" style="159" customWidth="1"/>
    <col min="17" max="16384" width="11.42578125" style="159"/>
  </cols>
  <sheetData>
    <row r="1" spans="1:17" ht="15.75" x14ac:dyDescent="0.25">
      <c r="A1" s="155"/>
      <c r="B1" s="156"/>
      <c r="C1" s="155"/>
      <c r="D1" s="156"/>
      <c r="E1" s="156"/>
      <c r="F1" s="155"/>
      <c r="G1" s="156"/>
      <c r="H1" s="155"/>
      <c r="I1" s="156"/>
      <c r="J1" s="118" t="s">
        <v>49</v>
      </c>
      <c r="K1" s="156"/>
      <c r="L1" s="157"/>
      <c r="M1" s="157"/>
      <c r="N1" s="157"/>
      <c r="O1" s="157"/>
      <c r="P1" s="158"/>
      <c r="Q1" s="158"/>
    </row>
    <row r="2" spans="1:17" ht="15.75" x14ac:dyDescent="0.25">
      <c r="A2" s="155"/>
      <c r="B2" s="156"/>
      <c r="C2" s="155"/>
      <c r="D2" s="156"/>
      <c r="E2" s="156"/>
      <c r="F2" s="155"/>
      <c r="G2" s="156"/>
      <c r="H2" s="155"/>
      <c r="I2" s="156"/>
      <c r="J2" s="118" t="s">
        <v>0</v>
      </c>
      <c r="K2" s="156"/>
      <c r="L2" s="157"/>
      <c r="M2" s="157"/>
      <c r="N2" s="157"/>
      <c r="O2" s="157"/>
      <c r="P2" s="158"/>
      <c r="Q2" s="158"/>
    </row>
    <row r="3" spans="1:17" ht="15.75" x14ac:dyDescent="0.25">
      <c r="A3" s="155"/>
      <c r="B3" s="156"/>
      <c r="C3" s="155"/>
      <c r="D3" s="156"/>
      <c r="E3" s="156"/>
      <c r="F3" s="155"/>
      <c r="G3" s="156"/>
      <c r="H3" s="155"/>
      <c r="I3" s="156"/>
      <c r="J3" s="118" t="s">
        <v>107</v>
      </c>
      <c r="K3" s="156"/>
      <c r="L3" s="157"/>
      <c r="M3" s="157"/>
      <c r="N3" s="157"/>
      <c r="O3" s="157"/>
      <c r="P3" s="158"/>
      <c r="Q3" s="158"/>
    </row>
    <row r="4" spans="1:17" ht="15.75" x14ac:dyDescent="0.25">
      <c r="A4" s="155"/>
      <c r="B4" s="156"/>
      <c r="C4" s="155"/>
      <c r="D4" s="156"/>
      <c r="E4" s="156"/>
      <c r="F4" s="155"/>
      <c r="G4" s="156"/>
      <c r="H4" s="155"/>
      <c r="I4" s="156"/>
      <c r="J4" s="118" t="s">
        <v>50</v>
      </c>
      <c r="K4" s="156"/>
      <c r="L4" s="157"/>
      <c r="M4" s="157"/>
      <c r="N4" s="157"/>
      <c r="O4" s="157"/>
      <c r="P4" s="158"/>
      <c r="Q4" s="158"/>
    </row>
    <row r="5" spans="1:17" x14ac:dyDescent="0.2">
      <c r="A5" s="155"/>
      <c r="B5" s="156"/>
      <c r="C5" s="155"/>
      <c r="D5" s="156"/>
      <c r="E5" s="156"/>
      <c r="F5" s="155"/>
      <c r="G5" s="156"/>
      <c r="H5" s="155"/>
      <c r="I5" s="156"/>
      <c r="J5" s="160"/>
      <c r="K5" s="156"/>
      <c r="L5" s="157"/>
      <c r="M5" s="157"/>
      <c r="N5" s="157"/>
      <c r="O5" s="157"/>
      <c r="P5" s="158"/>
      <c r="Q5" s="158"/>
    </row>
    <row r="6" spans="1:17" ht="15.75" x14ac:dyDescent="0.25">
      <c r="A6" s="119" t="s">
        <v>300</v>
      </c>
      <c r="B6" s="119"/>
      <c r="C6" s="119"/>
      <c r="D6" s="119"/>
      <c r="E6" s="119"/>
      <c r="F6" s="119"/>
      <c r="G6" s="119"/>
      <c r="H6" s="119"/>
      <c r="I6" s="119"/>
      <c r="J6" s="119"/>
      <c r="K6" s="119"/>
      <c r="L6" s="119"/>
      <c r="M6" s="119"/>
      <c r="N6" s="119"/>
      <c r="O6" s="119"/>
      <c r="P6" s="119"/>
      <c r="Q6" s="119"/>
    </row>
    <row r="7" spans="1:17" x14ac:dyDescent="0.2">
      <c r="A7" s="155"/>
      <c r="B7" s="156"/>
      <c r="C7" s="155"/>
      <c r="D7" s="156"/>
      <c r="E7" s="156"/>
      <c r="F7" s="155"/>
      <c r="G7" s="156"/>
      <c r="H7" s="155"/>
      <c r="I7" s="156"/>
      <c r="J7" s="156"/>
      <c r="K7" s="161"/>
      <c r="L7" s="155"/>
      <c r="M7" s="157"/>
      <c r="N7" s="157"/>
      <c r="O7" s="157"/>
      <c r="P7" s="158"/>
      <c r="Q7" s="158"/>
    </row>
    <row r="8" spans="1:17" ht="22.5" x14ac:dyDescent="0.2">
      <c r="A8" s="162" t="s">
        <v>1</v>
      </c>
      <c r="B8" s="162" t="s">
        <v>11</v>
      </c>
      <c r="C8" s="162" t="s">
        <v>13</v>
      </c>
      <c r="D8" s="162" t="s">
        <v>14</v>
      </c>
      <c r="E8" s="162" t="s">
        <v>23</v>
      </c>
      <c r="F8" s="162" t="s">
        <v>2</v>
      </c>
      <c r="G8" s="162" t="s">
        <v>15</v>
      </c>
      <c r="H8" s="162" t="s">
        <v>16</v>
      </c>
      <c r="I8" s="162" t="s">
        <v>22</v>
      </c>
      <c r="J8" s="162" t="s">
        <v>17</v>
      </c>
      <c r="K8" s="162" t="s">
        <v>5</v>
      </c>
      <c r="L8" s="162" t="s">
        <v>3</v>
      </c>
      <c r="M8" s="162" t="s">
        <v>20</v>
      </c>
      <c r="N8" s="162" t="s">
        <v>6</v>
      </c>
      <c r="O8" s="162" t="s">
        <v>7</v>
      </c>
      <c r="P8" s="162" t="s">
        <v>8</v>
      </c>
    </row>
    <row r="9" spans="1:17" ht="157.5" x14ac:dyDescent="0.2">
      <c r="A9" s="163">
        <v>1</v>
      </c>
      <c r="B9" s="164" t="s">
        <v>301</v>
      </c>
      <c r="C9" s="164" t="s">
        <v>302</v>
      </c>
      <c r="D9" s="164" t="s">
        <v>303</v>
      </c>
      <c r="E9" s="164" t="s">
        <v>304</v>
      </c>
      <c r="F9" s="165" t="s">
        <v>305</v>
      </c>
      <c r="G9" s="165" t="s">
        <v>306</v>
      </c>
      <c r="H9" s="165" t="s">
        <v>307</v>
      </c>
      <c r="I9" s="165" t="s">
        <v>308</v>
      </c>
      <c r="J9" s="166" t="s">
        <v>31</v>
      </c>
      <c r="K9" s="167">
        <v>69</v>
      </c>
      <c r="L9" s="165" t="s">
        <v>10</v>
      </c>
      <c r="M9" s="165" t="s">
        <v>21</v>
      </c>
      <c r="N9" s="165"/>
      <c r="O9" s="165" t="s">
        <v>309</v>
      </c>
      <c r="P9" s="165" t="s">
        <v>310</v>
      </c>
    </row>
    <row r="10" spans="1:17" ht="101.25" x14ac:dyDescent="0.2">
      <c r="A10" s="163">
        <v>2</v>
      </c>
      <c r="B10" s="164" t="s">
        <v>301</v>
      </c>
      <c r="C10" s="164" t="s">
        <v>302</v>
      </c>
      <c r="D10" s="164" t="s">
        <v>303</v>
      </c>
      <c r="E10" s="164" t="s">
        <v>304</v>
      </c>
      <c r="F10" s="165" t="s">
        <v>311</v>
      </c>
      <c r="G10" s="165" t="s">
        <v>312</v>
      </c>
      <c r="H10" s="165" t="s">
        <v>307</v>
      </c>
      <c r="I10" s="165" t="s">
        <v>308</v>
      </c>
      <c r="J10" s="166" t="s">
        <v>31</v>
      </c>
      <c r="K10" s="168">
        <f>(362/512)*100</f>
        <v>70.703125</v>
      </c>
      <c r="L10" s="165" t="s">
        <v>10</v>
      </c>
      <c r="M10" s="165" t="s">
        <v>21</v>
      </c>
      <c r="N10" s="165"/>
      <c r="O10" s="165" t="s">
        <v>309</v>
      </c>
      <c r="P10" s="165" t="s">
        <v>313</v>
      </c>
    </row>
    <row r="11" spans="1:17" ht="123.75" x14ac:dyDescent="0.2">
      <c r="A11" s="163">
        <v>3</v>
      </c>
      <c r="B11" s="164" t="s">
        <v>301</v>
      </c>
      <c r="C11" s="164" t="s">
        <v>302</v>
      </c>
      <c r="D11" s="164" t="s">
        <v>303</v>
      </c>
      <c r="E11" s="164" t="s">
        <v>304</v>
      </c>
      <c r="F11" s="165" t="s">
        <v>314</v>
      </c>
      <c r="G11" s="165" t="s">
        <v>315</v>
      </c>
      <c r="H11" s="165" t="s">
        <v>307</v>
      </c>
      <c r="I11" s="165" t="s">
        <v>308</v>
      </c>
      <c r="J11" s="166" t="s">
        <v>31</v>
      </c>
      <c r="K11" s="167">
        <f>(11/11)*100</f>
        <v>100</v>
      </c>
      <c r="L11" s="165" t="s">
        <v>10</v>
      </c>
      <c r="M11" s="165" t="s">
        <v>21</v>
      </c>
      <c r="N11" s="165"/>
      <c r="O11" s="165" t="s">
        <v>316</v>
      </c>
      <c r="P11" s="165" t="s">
        <v>317</v>
      </c>
    </row>
  </sheetData>
  <mergeCells count="1">
    <mergeCell ref="A6:Q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Planeación Estrategica</vt:lpstr>
      <vt:lpstr>Administrativa y Financiera</vt:lpstr>
      <vt:lpstr>Asistencia Legal</vt:lpstr>
      <vt:lpstr>Oficina Judicial</vt:lpstr>
      <vt:lpstr>Talento Humano</vt:lpstr>
      <vt:lpstr>Gestión Tecnológica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JHON FREDY CASTRILLON RIVERA</cp:lastModifiedBy>
  <dcterms:created xsi:type="dcterms:W3CDTF">2015-09-29T16:15:30Z</dcterms:created>
  <dcterms:modified xsi:type="dcterms:W3CDTF">2017-09-14T21:20:33Z</dcterms:modified>
</cp:coreProperties>
</file>