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gomezg.RISDISAJ2\Desktop\PLAN OPERATIVO\PLAN NACIONAL DE DESARROLLO 2015-2018\"/>
    </mc:Choice>
  </mc:AlternateContent>
  <bookViews>
    <workbookView xWindow="0" yWindow="0" windowWidth="24000" windowHeight="9135"/>
  </bookViews>
  <sheets>
    <sheet name="ANEXO 4" sheetId="1" r:id="rId1"/>
  </sheets>
  <definedNames>
    <definedName name="_xlnm._FilterDatabase" localSheetId="0" hidden="1">'ANEXO 4'!#REF!</definedName>
    <definedName name="_xlnm.Print_Area" localSheetId="0">'ANEXO 4'!$A$1:$O$7</definedName>
    <definedName name="_xlnm.Print_Titles" localSheetId="0">'ANEXO 4'!$1:$7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6" i="1" l="1"/>
  <c r="N235" i="1"/>
  <c r="N234" i="1"/>
  <c r="N233" i="1"/>
  <c r="N232" i="1"/>
  <c r="N231" i="1"/>
  <c r="N230" i="1"/>
  <c r="N229" i="1"/>
  <c r="N228" i="1"/>
  <c r="N227" i="1"/>
  <c r="N226" i="1"/>
  <c r="N225" i="1"/>
  <c r="N224" i="1"/>
  <c r="N223" i="1"/>
  <c r="N222" i="1"/>
  <c r="N221" i="1"/>
  <c r="K221" i="1"/>
  <c r="K220" i="1"/>
  <c r="N220" i="1" s="1"/>
  <c r="N219" i="1"/>
  <c r="N218" i="1"/>
  <c r="N217" i="1"/>
  <c r="J216" i="1"/>
  <c r="N216" i="1" s="1"/>
  <c r="N215" i="1"/>
  <c r="N214" i="1"/>
  <c r="N213" i="1"/>
  <c r="N212" i="1"/>
  <c r="N211" i="1"/>
  <c r="N210" i="1"/>
  <c r="N209" i="1"/>
  <c r="N208" i="1"/>
  <c r="K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M83" i="1"/>
  <c r="L83" i="1"/>
  <c r="N83" i="1" s="1"/>
  <c r="N82" i="1"/>
  <c r="N81" i="1"/>
  <c r="N80" i="1"/>
  <c r="N79" i="1"/>
  <c r="N78" i="1"/>
  <c r="N77" i="1"/>
  <c r="N76" i="1"/>
  <c r="N75" i="1"/>
  <c r="N74" i="1"/>
  <c r="N73" i="1"/>
  <c r="N72" i="1"/>
  <c r="N71" i="1"/>
  <c r="J71" i="1"/>
  <c r="N70" i="1"/>
  <c r="N69" i="1"/>
  <c r="N68" i="1"/>
  <c r="N67" i="1"/>
  <c r="N66" i="1"/>
  <c r="N65" i="1"/>
  <c r="N64" i="1"/>
  <c r="N63" i="1"/>
  <c r="N62" i="1"/>
  <c r="N61" i="1"/>
  <c r="J60" i="1"/>
  <c r="N60" i="1" s="1"/>
  <c r="N59" i="1"/>
  <c r="N58" i="1"/>
  <c r="M57" i="1"/>
  <c r="M237" i="1" s="1"/>
  <c r="M238" i="1" s="1"/>
  <c r="L57" i="1"/>
  <c r="N56" i="1"/>
  <c r="N55" i="1"/>
  <c r="N54" i="1"/>
  <c r="N53" i="1"/>
  <c r="N52" i="1"/>
  <c r="J51" i="1"/>
  <c r="N51" i="1" s="1"/>
  <c r="N50" i="1"/>
  <c r="N49" i="1"/>
  <c r="N48" i="1"/>
  <c r="N47" i="1"/>
  <c r="N46" i="1"/>
  <c r="N45" i="1"/>
  <c r="N44" i="1"/>
  <c r="N43" i="1"/>
  <c r="N42" i="1"/>
  <c r="N41" i="1"/>
  <c r="N40" i="1"/>
  <c r="N39" i="1"/>
  <c r="N38" i="1"/>
  <c r="N37" i="1"/>
  <c r="N36" i="1"/>
  <c r="N35" i="1"/>
  <c r="N34" i="1"/>
  <c r="N33" i="1"/>
  <c r="N32" i="1"/>
  <c r="N31" i="1"/>
  <c r="N30" i="1"/>
  <c r="J29" i="1"/>
  <c r="N29" i="1" s="1"/>
  <c r="N28" i="1"/>
  <c r="N27" i="1"/>
  <c r="N26" i="1"/>
  <c r="J25" i="1"/>
  <c r="N25" i="1" s="1"/>
  <c r="N24" i="1"/>
  <c r="N23" i="1"/>
  <c r="N22" i="1"/>
  <c r="N21" i="1"/>
  <c r="N20" i="1"/>
  <c r="N19" i="1"/>
  <c r="J18" i="1"/>
  <c r="N18" i="1" s="1"/>
  <c r="J17" i="1"/>
  <c r="N16" i="1"/>
  <c r="N15" i="1"/>
  <c r="N14"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N13" i="1"/>
  <c r="N12" i="1"/>
  <c r="A12" i="1"/>
  <c r="A13" i="1" s="1"/>
  <c r="N11" i="1"/>
  <c r="A11" i="1"/>
  <c r="N10" i="1"/>
  <c r="K237" i="1" l="1"/>
  <c r="K238" i="1" s="1"/>
  <c r="N57" i="1"/>
  <c r="L237" i="1"/>
  <c r="L238" i="1" s="1"/>
  <c r="N207" i="1"/>
  <c r="J237" i="1"/>
  <c r="J238" i="1" s="1"/>
  <c r="N17" i="1"/>
  <c r="N237" i="1"/>
  <c r="N238" i="1" s="1"/>
</calcChain>
</file>

<file path=xl/sharedStrings.xml><?xml version="1.0" encoding="utf-8"?>
<sst xmlns="http://schemas.openxmlformats.org/spreadsheetml/2006/main" count="2060" uniqueCount="403">
  <si>
    <t>OBS</t>
  </si>
  <si>
    <t>POLITICA</t>
  </si>
  <si>
    <t>ESTRATEGIAS PSD 2015-2018</t>
  </si>
  <si>
    <t>PROGRAMAS</t>
  </si>
  <si>
    <t>SUB PROGRAMAS</t>
  </si>
  <si>
    <t>PROYECTOS</t>
  </si>
  <si>
    <t>ACTIVIDADES</t>
  </si>
  <si>
    <t>HORIZONTE PSD</t>
  </si>
  <si>
    <t>UNIDAD RESPONSABLE</t>
  </si>
  <si>
    <t>RUBRO PRESUPUESTAL</t>
  </si>
  <si>
    <t>CODIGO BPIN</t>
  </si>
  <si>
    <t>NOMBRE</t>
  </si>
  <si>
    <t>TOTAL</t>
  </si>
  <si>
    <t>TECNOLOGIA</t>
  </si>
  <si>
    <t>Desarrollar el Plan Estratégico Tecnológico de la Rama Judicial</t>
  </si>
  <si>
    <t>Adquisición, producción y mantenimiento de la dotación propia del sector</t>
  </si>
  <si>
    <t>Administración de justicia</t>
  </si>
  <si>
    <t>213-803-3</t>
  </si>
  <si>
    <t>1114003000000</t>
  </si>
  <si>
    <t>Sistematización de Despachos Judiciales a Nivel Nacional</t>
  </si>
  <si>
    <t>Eje 1: Modelo de Expediente Electrónico - Nuevo software de gestión Procesal</t>
  </si>
  <si>
    <t>UI</t>
  </si>
  <si>
    <t>Eje 1: Modelo de Expediente Electrónico - Sistema de inteligencia documental para la Rama Judicial</t>
  </si>
  <si>
    <t>Eje 3: Gestión de la Información - Adecuación tecnologica de audio y video para las salas de audiencias, despachos y auditorios de la Rama Judicial a nivel nacional</t>
  </si>
  <si>
    <t>Eje 3: Gestión de la Información - Modernización del parque tecnologico de infraestructura de hardware y software</t>
  </si>
  <si>
    <t>Eje 1: Modelo de Expediente Electrónico - Suministro de insumos de impresión para los despacho judiciales y oficinas administrativas de la Rama Judical</t>
  </si>
  <si>
    <t>Eje 1: Modelo de Expediente Electrónico - Soporte premier microsoft</t>
  </si>
  <si>
    <t>Eje 1: Modelo de Expediente Electrónico - Adquirir e implementar el licenciamiento de software Micrtosotf</t>
  </si>
  <si>
    <t>Eje 2: Justicia en Red - Telecomunicaciones, Conectividad Internet, Conectividad Movil, Correo Electronico (incluye supervisión especializada)</t>
  </si>
  <si>
    <t>Eje 2: Justicia en Red - Servicio de Datacenter (incluye supervisión especializada)</t>
  </si>
  <si>
    <t>Eje 2: Justicia en Red - Cableado estructurado y/o redes inalambricas</t>
  </si>
  <si>
    <t>Eje 2: Justicia en Red - Servicios de audiencias virtuales para los despachos judiciales, servicios de grabaciónes de audiencias, servicios de video conferencia en salas de audiencia</t>
  </si>
  <si>
    <t>Eje 1: Modelo de Expediente Electrónico - Servicios de Seguridad de la información</t>
  </si>
  <si>
    <t>Eje 3: Gestión de la Información - Soporte, mantenimiento y actualizaciones al sistema para seguimiento y control de procesos de contratos, almacen e inventarios y control de activos fijos</t>
  </si>
  <si>
    <t>Eje 3: Gestión de la Información - Supervisión especializada a los servicios de KACTUS y SICOF</t>
  </si>
  <si>
    <t>Eje 1: Modelo de Expediente Electrónico - Soporte y mantenimiento del software de grabación de audiencias</t>
  </si>
  <si>
    <t>Eje 1: Modelo de Expediente Electrónico - Equipo gestor seguridad (incriptaciuón y firmas de comunicaciones)</t>
  </si>
  <si>
    <t>Eje 2: Justicia en Red - Consolidación de la intranet unificada de la Rama Judicial</t>
  </si>
  <si>
    <t>Eje 3: Gestión de la Información - Actualización y soporte de aplicaciones In-House (Fab de SW)</t>
  </si>
  <si>
    <t>Eje 3: Gestión de la Información - Servicios especializados de actualización y soporte en sitio, Sistema Talento Humano</t>
  </si>
  <si>
    <t>Eje 4: Gestión del Cambio - Servicio de mesa de ayuda, así como el mantenimiento preventivo y correctivo con repuestos para la infraestructura de hardware y redes LAN (incluye supervisión especializada)</t>
  </si>
  <si>
    <t>Eje 4: Gestión del Cambio - Consultorias para dimensionamiento y costo del Plan de Justicia Digital y litigio en lineas y formulación progresivo de nuevos proyectos informaticos</t>
  </si>
  <si>
    <t>Eje 4: Gestión del Cambio - Fortalecimiento de mecanismos para gobierno y gestión de TI en el área administrativa</t>
  </si>
  <si>
    <t>Eje 5: Uso de las TIC para la Formación Judicial y Ciudadana - Formación de servidores judiciales en el uso y apropiación de las TIC a través del programa "Servidor Judicial Digital"</t>
  </si>
  <si>
    <t>Administración, atención, control y organización institucional para la administración del Estado.</t>
  </si>
  <si>
    <t>Intersubsectorial gobierno</t>
  </si>
  <si>
    <t>520-803-2</t>
  </si>
  <si>
    <t>2010011000078</t>
  </si>
  <si>
    <t>Apoyo al fortalecimiento de los servicios de justicia a nivel nacional-BID</t>
  </si>
  <si>
    <t>Diseño y puesta en marcha (Implantación, instalación, capacitación, soporte) del Sistema de Información Judicial, incluyendo la adquisición de una bodega de datos jurisprudencial, en las Altas Cortes y Jurisdicción Contencioso Administrativa</t>
  </si>
  <si>
    <t>BID</t>
  </si>
  <si>
    <t>Implementar el Sistema de Información Jurisprudencial (con Bodega de datos) de las Altas Cortes y de la Jurisdicción Contencioso Administrativa</t>
  </si>
  <si>
    <t xml:space="preserve">Adquirir e instalar equipos tecnologicos para fortalecer las comunicaciones y la conectividad </t>
  </si>
  <si>
    <t>INFRAESTRUCTURA JUDICIAL</t>
  </si>
  <si>
    <t>Adquirir, construir y adecuar la infraestructura física al servicio de la Rama Judicial</t>
  </si>
  <si>
    <t>Construcción de infraestructura propia del sector</t>
  </si>
  <si>
    <t>111-803-221</t>
  </si>
  <si>
    <t>2013011000267</t>
  </si>
  <si>
    <t>Construcción Ciudadela Judicial para Bogotá</t>
  </si>
  <si>
    <t>Realizar el estudio técnico de viabilidad, oportunidad y conveniencia (factibilidad); Adquirir lote; Realizar estudios tecnicos diseños y licencias; Construir fase inicial de la cimentación y la estructrura; Interventoría</t>
  </si>
  <si>
    <t>UIF</t>
  </si>
  <si>
    <t>Construcción Ciudadela Judicial de Barranquilla</t>
  </si>
  <si>
    <t>Construcción Ciudadela Judicial de Cartagena</t>
  </si>
  <si>
    <t>111-803-185</t>
  </si>
  <si>
    <t>1114003640000</t>
  </si>
  <si>
    <t>Adquisición de lote, construcción y adecuación sede tribunales de Medellín y Antioquía</t>
  </si>
  <si>
    <t>Construir Instalaciones electricas; Construir mampostería y pañetes; Relaizar la interventoria técnica admisnitrativa y financiera; Ejecutar los acabados de la construcción</t>
  </si>
  <si>
    <t>111-803-223</t>
  </si>
  <si>
    <t>2013011000283</t>
  </si>
  <si>
    <t>Construcción y Dotación Sedes Despachos Judiciales para Ciudades Intermedias y Cabeceras de Circuito</t>
  </si>
  <si>
    <t>Realizar estudios de diagnóstico y plan maestro; Realizar Estudios Técnicos, Diseños y obtención de Permisos y Licencias; Adelantar Construcción, Suministrar e instalar equipos especiales e interventoría técnica para sede despachos judiciales de Salamina caldas y Buga.</t>
  </si>
  <si>
    <t>111-803-196</t>
  </si>
  <si>
    <t>1114003920000</t>
  </si>
  <si>
    <t>Construcción, Adquisición, Adecuación y Dotación Sedes y Salas de Audiencias para la Implementación del Sistema Oral de los Juzgados Civiles a Nivel Nacional</t>
  </si>
  <si>
    <t xml:space="preserve">Para Salas de Audiencias: Ejecutar obras civiles para adecuación; Adquirir e instalar mobiliario; Realizar interventoría.  
</t>
  </si>
  <si>
    <t>Adquisición y dotación mobiliario para sedes judiciales a nivel nacional</t>
  </si>
  <si>
    <t>111-803-197</t>
  </si>
  <si>
    <t>1114003940000</t>
  </si>
  <si>
    <t>Construcción, Adquisición, Adecuación y Dotación Sedes y Salas de Audiencias para la Implementación del Sistema Oral de los Juzgados de Familia a Nivel Nacional</t>
  </si>
  <si>
    <t xml:space="preserve">Para Salas de Audiencias: Ejecutar obras civiles para adecuación; Adquirir e instalar mobiliario;  Realizar interventoría.  </t>
  </si>
  <si>
    <t>2011011000086</t>
  </si>
  <si>
    <t>Construcción y/o adecuación salas de audiencias para la implementación del sistema oral en juzgados de ejecución de penas y medidas a nivel nacional.</t>
  </si>
  <si>
    <t xml:space="preserve">Ejecutar obras civiles para adecuación; Adquirir e instalar mobiliario; Realizar interventoría.  </t>
  </si>
  <si>
    <t>111-803-192</t>
  </si>
  <si>
    <t>1114003860000</t>
  </si>
  <si>
    <t>Construcción y o adquisición adecuación y dotación sedes y salas de audiencias para los despachos de justicia y paz   nivel nacional.</t>
  </si>
  <si>
    <t xml:space="preserve">Ejecutar obras civiles para adecuación salas de audiencias; Adquirir e instalar mobiliario; Realizar interventoría.  </t>
  </si>
  <si>
    <t>111-803-203</t>
  </si>
  <si>
    <t>1114004130000</t>
  </si>
  <si>
    <t>Construcción y adecuación salas de audiencias para oralidad en lo contencioso administrativo a nivel nacional</t>
  </si>
  <si>
    <t xml:space="preserve">Ejecutar obras civiles para adecuación de salas de audicencias; Adquirir e instalar mobiliario; Realizar interventoría.  </t>
  </si>
  <si>
    <t>111-803-201</t>
  </si>
  <si>
    <t>1114003610000</t>
  </si>
  <si>
    <t>Construcción sede despachos judiciales de acacias meta.</t>
  </si>
  <si>
    <t>Ejecutar los acabados de la construcción; Suministrar e instalar los equipos; Suministrar e instalar mobiliario; Realizar la Interventoría</t>
  </si>
  <si>
    <t>111-803-202</t>
  </si>
  <si>
    <t>1114003830000</t>
  </si>
  <si>
    <t>Construcción despachos judiciales de Zipaquirá - Cundinamarca.</t>
  </si>
  <si>
    <t>Construir instalaciones eléctricas, hidrosanitarias, mampostería y pañetes; Ejecutar los acabados de la construcción, Suministrar e instalar mobiliario y los equipos propios de la construcción; Realizar interventoría</t>
  </si>
  <si>
    <t>111-803-189</t>
  </si>
  <si>
    <t>1114000620000</t>
  </si>
  <si>
    <t>Construcción sede Despachos Judiciales de Soacha - Cundinamarca</t>
  </si>
  <si>
    <t>Construir cimentación, estructura, instalaciones eléctricas instalaciones hidrosanitarias, instalaciones especiales mampostería y pañetes; Ejecutar acabados, Suministrar e instalar mobiliario, equipos, Ejecutar las obras exteriores; Realizar las conexiones definitivas; Realizar la interventoría.</t>
  </si>
  <si>
    <t>111-803-208</t>
  </si>
  <si>
    <t>2011011000062</t>
  </si>
  <si>
    <t>Construcción Despachos Judiciales Calarcá Quindío</t>
  </si>
  <si>
    <t>Construir cimentación, estructura, instalaciones eléctricas , instalaciones hidrosanitarias, instalaciones especiales, mampostería y pañetes ; Ejecutar acabados, Suministrar e instalar mobiliario , equipos propios de la construcción; Ejecutar las obras exteriores, Realizar las conexiones definitivas, Realizar la interventoría.</t>
  </si>
  <si>
    <t>111-803-220</t>
  </si>
  <si>
    <t>2013011000265</t>
  </si>
  <si>
    <t>Construcción sede despachos judiciales Facatativá - Cundinamarca</t>
  </si>
  <si>
    <t>Ejecutar acabados, Suministrar e instalar mobiliario; Suministrar e instalar los equipos propios de la construcción; Realizar la interventoría.</t>
  </si>
  <si>
    <t>111-803-222</t>
  </si>
  <si>
    <t>2013011000271</t>
  </si>
  <si>
    <t>Construcción Sede Despachos Judiciales Ramiriquí - Boyacá</t>
  </si>
  <si>
    <t>Adquisición de infraestructura propia del sector</t>
  </si>
  <si>
    <t>112-803-23</t>
  </si>
  <si>
    <t>1114004330000</t>
  </si>
  <si>
    <t>Adquisición y/o Adecuación Juzgados Pequeñas Causas y Plena Competencia a Nivel Nacional</t>
  </si>
  <si>
    <t>Realizar estudios técnicos, diseños, solicitar permisos; Realizar obras preliminares; Construir instalaciones eléctricas e hidrosanitarias; Ejecutar acabados, Suministrar e instalar mobiliario; Suministrar e instalar equipos propios de la construcción;Realizar interventoría</t>
  </si>
  <si>
    <t>112-803-13</t>
  </si>
  <si>
    <t>1114003770000</t>
  </si>
  <si>
    <t>Adquisición, Construcción Sede Despachos Judiciales Bogotá D.C. (CAN)</t>
  </si>
  <si>
    <t>Ejecutar acabados de la construcción; Realizar la interventoría</t>
  </si>
  <si>
    <t>112-803-21</t>
  </si>
  <si>
    <t>1114004240000</t>
  </si>
  <si>
    <t>Adquisición y/o Adecuación de Juzgados Desconcentración de Despachos a Nivel Nacional</t>
  </si>
  <si>
    <t>Adquirir inmuebles y adecuar para despachos judiciales; Adquirir y/o adecuar edificaciones para la desconcentración en grandes poblaciones</t>
  </si>
  <si>
    <t>112-803-190</t>
  </si>
  <si>
    <t>2011011000320</t>
  </si>
  <si>
    <t>Adquisición y Adecuación Sedes de Despachos Judiciales para Restitución de Tierras a Nivel Nacional</t>
  </si>
  <si>
    <t>Adquirir inmuebles para el funcionamiento de los juzgados de Restitución de tierras, Ejecutar las obras civiles para adecuación</t>
  </si>
  <si>
    <t>112-803-194</t>
  </si>
  <si>
    <t>2013011000357</t>
  </si>
  <si>
    <t>Adquisición y adecuación  de infraestructura física para Ciudades Intermedias y cabeceras de circuito a Nivel Nacional</t>
  </si>
  <si>
    <t>Adquirir Inmuebles; Adquirir e instalar el mobiliario; Ejecutar las obras civiles para adecuación, Realizar la Interventoría Técnica,</t>
  </si>
  <si>
    <t>2011011000076</t>
  </si>
  <si>
    <t>Adquisición, construcción y/o adecuación Juzgados de fortalecimiento institucional.</t>
  </si>
  <si>
    <t>Adquirir infraestructura física</t>
  </si>
  <si>
    <t>Mejoramiento y Mantenimiento de la Infraestructura Propia del Sector</t>
  </si>
  <si>
    <t>113-803-1</t>
  </si>
  <si>
    <t>1114003010000</t>
  </si>
  <si>
    <t>Mejoramiento y mantenimiento de Infraestructura Propia del Sector</t>
  </si>
  <si>
    <t>Realizar actividades preventivas y correctivas  en sedes judiciales.
Realizar la interventoría.</t>
  </si>
  <si>
    <t>113-803-6</t>
  </si>
  <si>
    <t>1114003520000</t>
  </si>
  <si>
    <t>Adquisición y/o Adecuación y Dotación Salas de Audiencias para el Sistema Penal Acusatorio a Nivel Nacional</t>
  </si>
  <si>
    <t>Ejecutar Obras Civiles; Adquirir e Instalar Mobiliario; Realizar Interventoría</t>
  </si>
  <si>
    <t>2013011000413</t>
  </si>
  <si>
    <t>Reforzamiento Estructural en Inmuebles Judiciales a Nivel Nacional</t>
  </si>
  <si>
    <t>Apoyo al Fortalecimiento de los Servicios de Justicia a Nivel Nacional-BID</t>
  </si>
  <si>
    <t xml:space="preserve">Desarrollo de estudios en nuevas metodologías de almacenamiento y consulta de jurisprudencia para relatorias de Altas Cortes y Jurisdicción Contencioso Administrativa  </t>
  </si>
  <si>
    <t>Adquirir e instalar mobiliario y solución tecnológica para las Salas de audiencia</t>
  </si>
  <si>
    <t>DESARROLLO DEL TALENTO HUMANO</t>
  </si>
  <si>
    <t>Divulgación, asistencia técnica y capacitación del recurso humano</t>
  </si>
  <si>
    <t>Proteccion y bienestar social del recurso humano</t>
  </si>
  <si>
    <t>320-803-1</t>
  </si>
  <si>
    <t>1114003820000</t>
  </si>
  <si>
    <t>Capacitación, formulación, implementación y fortalecimiento de programas de Bienestar Social para los servidores judiciales a nivel nacional.</t>
  </si>
  <si>
    <t>Adquirir mobiliario para dotación de comedores destinados a los servidores de la Rama Judicial en las sedes judiciales y que cuenten con áreas debidamente adecuadas</t>
  </si>
  <si>
    <t>RRHH</t>
  </si>
  <si>
    <t>Adquirir maquinas y elementos para la dotación de gimnasios, en las sedes judiciales que cuenten con áreas debidamente adecuadas</t>
  </si>
  <si>
    <t>Consolidar la selección del talento humano por el Sistema de Carrera Judicial</t>
  </si>
  <si>
    <t>Divulgacion, asistencia tecnica y capacitacion del recurso humano</t>
  </si>
  <si>
    <t>310-803-5</t>
  </si>
  <si>
    <t>1114000380000</t>
  </si>
  <si>
    <t>Capacitación, formación de funcionarios y empleados judiciales y del personal administrativo.</t>
  </si>
  <si>
    <t>EJRLB</t>
  </si>
  <si>
    <t>Contratar el diseño de pruebas de evaluación para la certificación de competencias y registro del proceso de evaluación, de conformidad con el modelo pedagogico y diseño curricular de la EJRLB</t>
  </si>
  <si>
    <t>Adelantar el Curso de Formación Judicial Inicial para  aspirantes a cargos de Magistrados/as, Jueces y Juezas de la República para todas las jurisdicciones</t>
  </si>
  <si>
    <t>Realizar el curso de Inducción para Empleados (as) Judiciales</t>
  </si>
  <si>
    <t>Impartir Formación básica para Empleados (as) Judiciales con Funciones Administrativas y /o Operativas</t>
  </si>
  <si>
    <t>Impartir formación en Derechos Humanos y DIH</t>
  </si>
  <si>
    <t>Adelantar curso de formación Mesas de estudio Género y Justicia</t>
  </si>
  <si>
    <t xml:space="preserve">Llevar a cabo el programa de Formación Civil </t>
  </si>
  <si>
    <t>Adelantar el programa de formación en Contencioso Administrativo</t>
  </si>
  <si>
    <t>Implementar el programa de Formación en Disciplinario</t>
  </si>
  <si>
    <t>Impartir el programa de Formación en Familia</t>
  </si>
  <si>
    <t>Ejecutar el programa de Formación Laboral</t>
  </si>
  <si>
    <t>Adelantar el programa de Formación  Penal</t>
  </si>
  <si>
    <t xml:space="preserve">Capacitar en el programa de Justicia Transicional: Justicia y Paz y Restitución y Formalización de Tierras </t>
  </si>
  <si>
    <t>Llevar a cabo el programa de Constitucional</t>
  </si>
  <si>
    <t>Capacitar a comités académicos y grupos seccionales de apoyo del Plan Nacional de Descongestión</t>
  </si>
  <si>
    <t>Adelantar el programa de actualización en asuntos Internacionales para servidores judiciales de descongestión</t>
  </si>
  <si>
    <t>Realizar formación especializada a Jueces (zas) de Paz</t>
  </si>
  <si>
    <t xml:space="preserve"> Conversatorios Nacionales</t>
  </si>
  <si>
    <t>Desarrollar el módulo intercultural</t>
  </si>
  <si>
    <t>Extender conocimiento sobre la Jurisdicción Especial Indigena y los afrodescendientes para mejorar la coordinación del sistema nacional con estas jurisdicciones</t>
  </si>
  <si>
    <t>Compartir experiencias con las escuelas de derecho propio frente a la Jurisdicción Especial Indigena y afrodescendientes</t>
  </si>
  <si>
    <t>Impartir formación sobre el Sistema Integrado de Gestión y Control de Calidad  y Medio Ambiente</t>
  </si>
  <si>
    <t>Llevar a cabo Curso de Auditoría</t>
  </si>
  <si>
    <t>Desarrollar el Conversatorio Nacional del Sistema Integrado de Gestión de la Calidad y Medio Ambiente</t>
  </si>
  <si>
    <t>Realizar el curso de Gestión Documental</t>
  </si>
  <si>
    <t xml:space="preserve">Contar con asesoría de experto para la construcción de metodológias pedagógicas  </t>
  </si>
  <si>
    <t>Adquisición, producción y mantenimiento de la dotación administrativa</t>
  </si>
  <si>
    <t>Adquirir materiales educativos para el apoyo de los programas de formación</t>
  </si>
  <si>
    <t>Elaborar monitorias a la Gestión Judicial para el refuerzo de los programas de formación</t>
  </si>
  <si>
    <t>Evaluar el Impacto de los Programas de Formación de la EJRLB a través de soportes tecnológicos de observatorio</t>
  </si>
  <si>
    <t>Construir los módulos de capacitación para los programas de formación</t>
  </si>
  <si>
    <t>Adelantar investigaciones académicas para el desarrollo de nuevos modulos de formación y capacitación</t>
  </si>
  <si>
    <t>Desarrollar y actualizar el Programa de Proyección Social</t>
  </si>
  <si>
    <t>Desarrollar el Programa de fortalecimiento para la Escuela Judicial "Rodrigo Lara Bonilla" con estándares internacionales de calidad</t>
  </si>
  <si>
    <t>Desarrollar el Programa Formación de la Rama Judicial dirigido a abogados y abogadas en la modalidad b-learning</t>
  </si>
  <si>
    <t>Construir un módulo y capacitación para el uso de las TIC - Uso para la Administración Judicial</t>
  </si>
  <si>
    <t>Construir un (1) módulo de capacitación para la Eficiencia Judicial Manejo y uso de las TIC - Manual de usuario final para el manejo de las herramientas tecnicas de las Salas de Audiencias</t>
  </si>
  <si>
    <t>Construcción de un (1) módulo y capacitación para la Eficiencia Judicial Manejo y uso de las TIC - working paper sobre conceptos basicos y manejo de las TIC</t>
  </si>
  <si>
    <t>Realizar el mantenimiento y soporte de los módulos para el registro académico, seguimiento y biometría, construcción del módulo de Certificaciones.</t>
  </si>
  <si>
    <t>Realizar la actualización y mantenimiento del Campus y Aula Virtual</t>
  </si>
  <si>
    <t>Construcción de un (1) módulo y capacitación para la Eficiencia Judicial Informatica Básica</t>
  </si>
  <si>
    <t>Virtualizar los módulos y cursos de capacitación</t>
  </si>
  <si>
    <t xml:space="preserve">Realizar actividades lúdicas orientadas al fortalecimiento de las competencias personales </t>
  </si>
  <si>
    <t>Formar a los servidores judiciales en la preveción del riesgo psicosocial intra y extra laborales, que puedan causar enfermedad mental</t>
  </si>
  <si>
    <t xml:space="preserve">Intervenir en el riesgo osteomuscular a los servidores judiciales que presenten patologia de origen común o laboral </t>
  </si>
  <si>
    <t xml:space="preserve">Crear un clima laboral apropiado en la Rama Judicial </t>
  </si>
  <si>
    <t>Atención psicológica individual para los servidores judiciales</t>
  </si>
  <si>
    <t>Prevención del riesgo cardiovascular y control del estrés en los Magistrados y Jueces del sistema oral</t>
  </si>
  <si>
    <t>Investigacion basica, aplicada y estudios</t>
  </si>
  <si>
    <t>410-803-12</t>
  </si>
  <si>
    <t>1114003190000</t>
  </si>
  <si>
    <t>Mejoramiento de los procesos de administración de la Carrera Judicial</t>
  </si>
  <si>
    <t>Diseño, construcción y aplicación de pruebas sicotecnicas, de conocimientos, competencias, aptitudes y/o habilidades para cargos de empleados de tribunbales, juzgados y centros de servicios</t>
  </si>
  <si>
    <t>UACJ</t>
  </si>
  <si>
    <t>Diseño, construcción y aplicación de pruebas sicotecnicas, de conocimientos, competencias, aptitudes y/o habilidades para cargos de funcionarios</t>
  </si>
  <si>
    <t>Diseño, construcción y aplicación de pruebas sicotecnicas, de conocimientos, competencias, aptitudes y/o habilidades para cargos de empleados de consejos seccionales y direcciones seccionales de administración judicial</t>
  </si>
  <si>
    <t>Estudios de prefactibilidad para la estructuración e implementación de un sistema de incentivos por competitividad para servidores de la Rama Judicial</t>
  </si>
  <si>
    <t>Definición de requisitos, funciones y perfiles por competencias para cargos de funcionarios y empleados que presten sus servicios en centros comunitarios de justicia y/o de competencia multiple por desconcentración</t>
  </si>
  <si>
    <t>Realizar la programación, planeación, implementación y/o desarrollo de actividades relacionadas con procesos de selección para cargos de funcionarios y/o empleados.</t>
  </si>
  <si>
    <t xml:space="preserve">Investigación básica, aplicada y estudios </t>
  </si>
  <si>
    <t>Mejoramiento de los procesos de Administración de la Carrera Judicial</t>
  </si>
  <si>
    <t xml:space="preserve">Efectuar el diseño, estructuración, impresión y/o aplicación de pruebas de conocimientos, competencias, psicotécnicas, aptitudes y/o habilidades para cargos de servidores judiciales. </t>
  </si>
  <si>
    <t xml:space="preserve">Conformar listas de candidatos y de elegibles para cargos de funcionarios  y empleados </t>
  </si>
  <si>
    <t xml:space="preserve">Realizar actualización y mantenimiento de los registros de elegibles para los cargos de funcionarios y empleados. </t>
  </si>
  <si>
    <t>Realizar la implementación y/o desarrollo de un sistema de incentivos por competititvidad para servidores judiciales.</t>
  </si>
  <si>
    <t>REDISEÑO ORGANIZACIONAL</t>
  </si>
  <si>
    <t>Diseñar e implementar nuevos modelos de gestión</t>
  </si>
  <si>
    <t>Investigación básica, aplicada y estudios</t>
  </si>
  <si>
    <t>410-803-34</t>
  </si>
  <si>
    <t>1114003460000</t>
  </si>
  <si>
    <t>Estudios e investigaciones sociojurídicas a nivel nacional</t>
  </si>
  <si>
    <t>Adelantar estudios especiales de investigación sociológica acorde con lo contemplado en el artículo 94 de la Ley 270 de 1996.</t>
  </si>
  <si>
    <t>UDAE - SOCIO</t>
  </si>
  <si>
    <t>CALIDAD DE LA JUSTICIA</t>
  </si>
  <si>
    <t>Socializar, divulgar y ampliar el Sistema de Gestión de Calidad a todas las dependencias y Corporaciones Nacionales de la Rama Judicial</t>
  </si>
  <si>
    <t>410-803-37</t>
  </si>
  <si>
    <t>1114003810000</t>
  </si>
  <si>
    <t>Implementación de un Sistema de Gestión Integrado del Consejo Superior de la Judicatura a nivel nacional</t>
  </si>
  <si>
    <t>Certificar y/o mantener el certificado en las normas de gestión de calidad y/o ambiental, en las dependencias administrativas y judiciales.</t>
  </si>
  <si>
    <t>UDAE - CALIDAD</t>
  </si>
  <si>
    <t>Prestar el servicio de asesoría y acompañamiento en la integración de los sistemas de gestión de calidad, control y medio ambiente</t>
  </si>
  <si>
    <t>Elaborar una Guía de Buenas Prácticas para la armonización de los sistemas de gestión de calidad, control y medio ambiente para la Rama Judicial.</t>
  </si>
  <si>
    <t>Adecuación de oferta de despachos judiciales y dependencias de apoyo a la gestión judicial</t>
  </si>
  <si>
    <t>410-803-3</t>
  </si>
  <si>
    <t>1114000410000</t>
  </si>
  <si>
    <t>Aplicacion de un sistema de informacion estadistico de gestion de la Rama Judicial</t>
  </si>
  <si>
    <t>Estructuración de observatorios con solución tecnológica para la Justicia Transicional y Tierras; y Penales por las sub-especialidades penal</t>
  </si>
  <si>
    <t>UDAE - ESTADISTICA</t>
  </si>
  <si>
    <t>Administración de Justicia</t>
  </si>
  <si>
    <t>223-803-1</t>
  </si>
  <si>
    <t>2013011000219</t>
  </si>
  <si>
    <t>Fortalecimiento de los sistemas de información, comunicaciones y documentación de la Rama Judicial a nivel nacional</t>
  </si>
  <si>
    <t>Completar la construcción de  lineamientos y políticas de gestión documental con el fin que sean adoptados por la entidad: I. Elaboración y actualización de las tablas de retención y valoración documental para el CSJ, Consejos Seccionales,Dirección Ejecutiva, Direcciones Seccionales y demás despachos con funciones administrativas.</t>
  </si>
  <si>
    <t>CENDOJ</t>
  </si>
  <si>
    <t xml:space="preserve">Definir y diseñar el modelo integrado único de Negocio, y optimización del Sistema de Gestión Judicial en Altas Cortes y Jurisdicción Contencioso Administrativa  </t>
  </si>
  <si>
    <t>Utilización de herramientas estadísticas para evaluar el acceso y la percepción de la ciudadanía sobre el funcionamiento de la Justicia (nivel Interno, Externo y Sectorial)</t>
  </si>
  <si>
    <t>Diseñar, aplicar y publicar el anuario estadístico SINEJ</t>
  </si>
  <si>
    <t>Diseño y/o rediseño de un software para el sistema de gestión de calidad de las dependencias judiciales y administrativas</t>
  </si>
  <si>
    <t>Actualizar los formatos base de registro de estadística SIERJU atendiendo cambios normativos en cada jurisdicción, especialidad y nivel de competencia</t>
  </si>
  <si>
    <t>Suministro de las publicaciones, impresas y en medios magnéticos, para la difusión y divulgación de los resultados del Proyecto</t>
  </si>
  <si>
    <t>Estudio de tiempos y costos procesales de la administración judicial</t>
  </si>
  <si>
    <t>Adecuación Institucional</t>
  </si>
  <si>
    <t>Realizar la Evaluación final del Proyecto</t>
  </si>
  <si>
    <t xml:space="preserve">Realizar la Auditoría Externa del Proyecto </t>
  </si>
  <si>
    <t>Realizar los informes de ejecución del Proyecto por parte de los integrantes de la Unidad Ejecutora</t>
  </si>
  <si>
    <t>Desarrollar, validar e incorporar normas de calidad en procesos de administración de información (Creación de norma técnica de calidad para la Rama Judicial)</t>
  </si>
  <si>
    <t>PROTECCIÓN Y SEGURIDAD</t>
  </si>
  <si>
    <t>Ofrecer niveles de seguridad integrales a los servidores y bienes al servicio de la Rama Judicial</t>
  </si>
  <si>
    <t>Adquisición, Producción y Mantenimiento de la Dotación Propia del Sector</t>
  </si>
  <si>
    <t>213-803-1</t>
  </si>
  <si>
    <t>1114003390000</t>
  </si>
  <si>
    <t>Protección y Fortalecimiento de la Seguridad de los Funcionarios Judiciales a Nivel Nacional</t>
  </si>
  <si>
    <t xml:space="preserve">Adquisición de arcos detectores de metales. </t>
  </si>
  <si>
    <t>SEGUR</t>
  </si>
  <si>
    <t xml:space="preserve">Adquisición de maquinas RX detector de explosivos. </t>
  </si>
  <si>
    <t>Adquisición de molinetes para control de acceso.</t>
  </si>
  <si>
    <t>Adquisición de radios de comunicación.</t>
  </si>
  <si>
    <t>Suministro e instalación de sistemas CCTV</t>
  </si>
  <si>
    <t>Adqusición de vehículos para esquemas de seguridad.</t>
  </si>
  <si>
    <t>Adquisición de chalecos blindados</t>
  </si>
  <si>
    <t>Adquisición de motocicletas escolta para seguridad</t>
  </si>
  <si>
    <t>DEMOCRATIZACIÓN DE LA ADMINISTRACIÓN DE JUSTICIA</t>
  </si>
  <si>
    <t xml:space="preserve">Optimizar el Registro  de Jueces de Paz y de Reconsideración,  Abogados, Auxiliares de la Justicia y Consultorios Jurídicos </t>
  </si>
  <si>
    <t>Adquisición y/o producción de equipos, materiales, suministros y servicios propios del sector</t>
  </si>
  <si>
    <t>213-803-5</t>
  </si>
  <si>
    <t>1114003790000</t>
  </si>
  <si>
    <t>Implementación y fortalecimiento de la Unidad de Registro Nacional de Abogados - Auxiliares de la Justicia, sistemas de control información y publicaciones a nivel nacional</t>
  </si>
  <si>
    <t>Alistamiento de documentos</t>
  </si>
  <si>
    <t>URNA</t>
  </si>
  <si>
    <t>Fortalecer el sistema de atención al ciudadano</t>
  </si>
  <si>
    <t>Recuperación del Patrimonio Jurisprudencial del país (Digitalización de Providencias e incorporación al sistema de relatorias "Jurisprudencia colombiana")</t>
  </si>
  <si>
    <t>Fortalecer los medios y canales de comunicación hacia los usuarios internos y externos</t>
  </si>
  <si>
    <t>Implementar servicios de atención al usuario interno y externo de la Rama Judicial</t>
  </si>
  <si>
    <t>Mantenimiento y actualización del tesauro jurídico</t>
  </si>
  <si>
    <t>Integrar toda la información de la documentación doctrinaria de las bibliotecas judiciales en SIDN (Sistema Integrado Doctrinario y Normativo)</t>
  </si>
  <si>
    <t>Actualizar los registros del sistema de Relatorías  a nivel nacional</t>
  </si>
  <si>
    <t>Implementar el SIDN en las diferentes bibliotecas que integran el Sistema Nacional de Bibliotecas: Integración de la información Doctrinaria y Normativa</t>
  </si>
  <si>
    <t>Adecuarción Institucional</t>
  </si>
  <si>
    <t xml:space="preserve">Elaborar un diagnóstico de la gestión documental de la Rama Judicial,  que comprenda el diseño y actualización de las herramientas necesarias para aplicar los procesos de gestión documental. </t>
  </si>
  <si>
    <t>Organizar la documentación de la Rama Judicial conforme a las TRD y TVD.</t>
  </si>
  <si>
    <t>Organizar, digitalizar, describir con el objeto de conservar documentos y expedientes de relevancia de las altas cortes, de la extinta justicia regional y otros despachos, con el objeto de preservar la memoria histórica institucional</t>
  </si>
  <si>
    <t>Organizar, describir y digitalizar expedientes penales, civiles, laborales y administrativos que tengan el carácter de históricos de despachos judiciales de Bogotá.</t>
  </si>
  <si>
    <t>Organizar, describir y digitalizar expedientes de la jurisdicción constitucional e indígena que tengan el carácter de históricos</t>
  </si>
  <si>
    <t>410-803-39</t>
  </si>
  <si>
    <t>1114000370000</t>
  </si>
  <si>
    <t>Investigación, formulación y diseño del sistema de archivo judicial y recuperación de la memoría historico judicial como patrimonio nacional</t>
  </si>
  <si>
    <t>Organización de archivos judiciales correspondientes a oralidad</t>
  </si>
  <si>
    <t>Organización de archivos judiciales correspondientes a las jurisdicciones especiales de paz, de reconsideración y pueblos indígenas</t>
  </si>
  <si>
    <t>Organización de archivos administrativos correspondientes a las 23 direcciones ejecutivas seccionales</t>
  </si>
  <si>
    <t>Organización de archivos judiciales correspondientes a juzgados con medidas de descongestión</t>
  </si>
  <si>
    <t xml:space="preserve">Realizar soporte y mantenimiento progresivo de la Biblioteca Jurídica Virtual. </t>
  </si>
  <si>
    <t xml:space="preserve">Implementar mecanismos para el acceso a la información pública y la protección de datos personales.   </t>
  </si>
  <si>
    <t>Propiciar nuevas formas didáctivas e ilustrativas que permitan a grupos vulnerables apropiar conocimientos en temas judiciales: Recopilar información</t>
  </si>
  <si>
    <t>Propiciar la aplicación de nuevas tecnologias de la información y comunicaciones en la actividad judicial: realizar soporte y mantenimiento preventivo de la biblioteca jurídica virtual.</t>
  </si>
  <si>
    <t>Actualizar y adecuar las colecciones documentales de las bibliotecas de la Rama Judicial</t>
  </si>
  <si>
    <t>Publicar y divulgar la información en diversos medios físicos, ópticos, magnéticos y/o audiovisuales</t>
  </si>
  <si>
    <t>Realizar teleconferencias y/o programas de televisión</t>
  </si>
  <si>
    <t>Dotar y actualizar las bibliotecas judiciales con los elementos físicos y tecnólogicos de seguridad para un adecuado funcionamiento del SNB (Sistema Nacional de Bibliotecas)</t>
  </si>
  <si>
    <t>Realizar un diagnostico para Identificar una solución de canal audiovisual institucional de la Rama Judicial y su implementación</t>
  </si>
  <si>
    <t>Adoptar una solución para el canal audiovisual institucional de la Rama Judicial</t>
  </si>
  <si>
    <t>Realizar el mantenimiento y operación de la solución para el canal audiovisual institucional de la Rama Judicial</t>
  </si>
  <si>
    <t>Implementar el Registro Electrónico de Abogados, Litigantes y Auxiliares de la Justicia</t>
  </si>
  <si>
    <t>Digitalización e indexación del archivo específico</t>
  </si>
  <si>
    <t>Expedir tarjetas para profesionales del derecho</t>
  </si>
  <si>
    <t xml:space="preserve">Entrega a domicilio de documentos de identidad elaborados por la Unidad de Registro Nacional de abogados </t>
  </si>
  <si>
    <t>Compra, adecuación y mantenimiento del sistema de archivo físico de la URNA para los próximos 3 años</t>
  </si>
  <si>
    <t>Expedir licencias temporales</t>
  </si>
  <si>
    <t>Diseño, aplicación y publicación del Fondo de documentos sociojurídicos de SINEJ</t>
  </si>
  <si>
    <t>ANEXO No. 4: PLAN DE INVERSIONES RAMA JUDICIAL 2015-2018</t>
  </si>
  <si>
    <t>Rama Judicial del Poder Público</t>
  </si>
  <si>
    <t>Consejo Superior de la Judicatura</t>
  </si>
  <si>
    <t>N.D</t>
  </si>
  <si>
    <t>2013011000284</t>
  </si>
  <si>
    <t>111-803-205</t>
  </si>
  <si>
    <t>1114004250000</t>
  </si>
  <si>
    <t>Realizar la dotación de mobiliario de los despachos judiciales en las sedes a nivel nacional</t>
  </si>
  <si>
    <t>N.D.</t>
  </si>
  <si>
    <t>Realizar los estudios de vulnerabilidad sísmica; Tramitar licencia de construcción y permisos requeridos; Realizar obras preliminares, Ejecutar obras de Reforzamiento Estructural, los acabados de la construcción; Realizar la interventoría</t>
  </si>
  <si>
    <t>Contratar el Diseño tecno-didáctico de un Curso en Plataforma LMS Learn Mate 2.0 ajustado al modelo pedagógico de la JRLB, compuesto por 84 Módulos,  del VII Curso de formación judicial Inicial para Magistrados(as) y Jueces(zas) de la República de todas las especialidades y jurisdicciones.</t>
  </si>
  <si>
    <t>Contratar el Diseño de piezas de identidad del VII Curso de formación judicial Inicial para Magistrados(as) y Jueces(zas) de la República de todas las especialidades y jurisdicciones.</t>
  </si>
  <si>
    <t>Contratar la Capacitación de los Docentes para el diseño del Curso en la Plataforma LMS LearnMate 2.0, para la medición pedagógica en AVA y para el diseño de las Pruebas de evaluación de competencias,  del VII Curso de formación judicial Inicial para Magistrados(as) y Jueces(zas) de la República de todas las especialidades y jurisdicciones.</t>
  </si>
  <si>
    <t>Contratar la Formación en línea de 1.500 Discentes, empleando la Plataforma LMS LearnMate 2.0, durante 18 meses con acceso 24 horas durante los 7 días de la semana, del VII Curso de formación judicial Inicial para Magistrados(as) y Jueces(zas) de la República de todas las especialidades y jurisdicciones.</t>
  </si>
  <si>
    <t>Contratar el Diseño de Pruebas de Evaluación de Competencias apoyadas en Recursos Web, de Conformación Aleatoria y Calificación Automática con sistema biométrico de reconocimiento facial para verificación de la identidad de los 1.500 Discentes en todos los procesos de evaluación en línea,  del VII Curso de formación judicial Inicial para Magistrados(as) y Jueces(zas) de la República de todas las especialidades y jurisdicciones.</t>
  </si>
  <si>
    <t>Contratar el Diseño y Operación del Simulador para la Práctica Judicial  del VII Curso de formación judicial Inicial para Magistrados(as) y Jueces(zas) de la República de todas las especialidades y jurisdicciones.</t>
  </si>
  <si>
    <t>Contratar la Logística de los Seminarios presenciales mensuales con cobertura nacional en 17 ciudades de la etapa general y 11 ciudades de la etapa especializada  del VII Curso de formación judicial Inicial para Magistrados(as) y Jueces(zas) de la República de todas las especialidades y jurisdicciones.</t>
  </si>
  <si>
    <t>Costo de administración del   Convenio Interadministrativo con la UNAD para la realización  del VII Curso de formación judicial Inicial para Magistrados(as) y Jueces(zas) de la República de todas las especialidades y jurisdicciones.</t>
  </si>
  <si>
    <t>Servicios de alojamiento, alimentación, suministro de tiquetes aereos, transporte terrestre, y demás servicios requeridos para el desarrollo y ejecución del VII Curso de formación judicial Inicial para Magistrados(as) y Jueces(zas) de la República de todas las especialidades y jurisdicciones Parte General</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</si>
  <si>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Parte Especializada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</si>
  <si>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Talleres de Formación de Formadores</t>
  </si>
  <si>
    <t>Contratar la logística para la  inducción dirigidos a Empleados (as) de los despachos judiciales y personal administrativo que ingresan a la Rama Judicial a través del Concurso de Méritos</t>
  </si>
  <si>
    <t>Contratar la logística para la Formación en Derechos Humanos y DIH</t>
  </si>
  <si>
    <t>Contratar la logística para Formación de Incorporación de la Perspectiva de Género en la Administración de Justicia</t>
  </si>
  <si>
    <t>Conversatorio Nacional sobre el Derecho a la Salud Sentencia T-760 de 2008</t>
  </si>
  <si>
    <t>Contratar la logística para la  Formación en el Derecho Fundamental a la Salud</t>
  </si>
  <si>
    <t xml:space="preserve">Contratar la logística para la Formación del  Programa de Formación Civil </t>
  </si>
  <si>
    <t>Contratar la logística para la Formación del Programa de Formación en Contencioso Administrativo</t>
  </si>
  <si>
    <t>Contratar la logística para la Formación del Programa de Formación en Disciplinario</t>
  </si>
  <si>
    <t>Contratar la logística para la Formación del Programa de Formación en Familia</t>
  </si>
  <si>
    <t>Contratar la logística para la Formación del Programa de Formación Laboral</t>
  </si>
  <si>
    <t>Contratar la logística para la Formación del Programa sobre Sistema de Responsabilidad Penal para Adolescentes</t>
  </si>
  <si>
    <t>Contratar la logística para la Formación del Programa sobre Sistema Acusatorio Penal y Justicia Penal Especializada</t>
  </si>
  <si>
    <t>Contratar la logística para la Formación del Programa sobre Ejecución de Penas y Medidas de Seguridad</t>
  </si>
  <si>
    <t>Contratar la logística para la Formación del Programa sobre Justicia y Paz</t>
  </si>
  <si>
    <t>Contratar la logística para la Formación del Programa Restitución y Formalización de Tierras</t>
  </si>
  <si>
    <t>Contratar la logística para la Formación del Programa de Constitucional</t>
  </si>
  <si>
    <t>Contratar la logística para la Formación del Desarrollo Docente:  Fortalecimiento y Actualización Red de Formadores (as) Judiciales</t>
  </si>
  <si>
    <t>Contratar la logística para la Formación de la  Coordinación Zonal y Distrital  - Comités Académicos y Grupos Seccionales de Apoyo</t>
  </si>
  <si>
    <t>Contratar la logística para la Formación del Programa de Formación para el desarrollo del Plan Nacional de Descongestión e Implementación de  Jueces(zas) itinerantes</t>
  </si>
  <si>
    <t>Contratar la logística para la Formación del Conversatorio Nacional de la Judicatura</t>
  </si>
  <si>
    <t>Contratar la logística para la Formación del Conversatorio Nacional de la Jurisdicción Constitucional</t>
  </si>
  <si>
    <t>Contratar la logística para la Formación del Conversatorio Nacional de la Jurisdicción Ordinanaria</t>
  </si>
  <si>
    <t>Contratar la logística para la Formación del Conversatorio Nacional de la Jurisdicción Contencioso Administrativo</t>
  </si>
  <si>
    <t>Contratar la logística para la Formación del Conversatorio Nacional de  las Altas Cortes sobre la Perspectiva de Género de la Administración de Justicia</t>
  </si>
  <si>
    <t>Contratar la logística para la Formación de la  Cumbre Judicial Iberoamericana</t>
  </si>
  <si>
    <t>Contratar la logística para la Formación de la Red Iberoamericana de Escuelas Judiciales</t>
  </si>
  <si>
    <t>Contratar la Inscripción de servidores  judiciales para la  participación en seminarios y  congresos</t>
  </si>
  <si>
    <t>Prestar los servicios profesionales y de apoyo a la gestión para realizar  el apoyo a la Supervisión del proceso de licitación pública cuyo objeto es Prestar los servicios de alojamiento, alimentación, auditorios, ayudas audiovisuales, transporte terrestre, materiales académicos, organización de eventos, apoyo logístico y demás servicios que se requieran para el desarrollo y ejecución del plan de formación de la rama judicial 2015.</t>
  </si>
  <si>
    <t>Prestar los servicios profesionales para realizar el apoyo a la supervisión del proceso de Subasta Inversa, cuyo objeto es Suministrar los pasajes aéreos a los asistentes, facilitadores, coordinadores, conferencistas y demás participantes nacionales e internacionales que se requieran para el desarrollo y ejecución del Plan de Formación de la Rama Judicial 2015.</t>
  </si>
  <si>
    <t>Contratar la logística para la Formación del Programa de Formación Jueces (zas) de Paz</t>
  </si>
  <si>
    <t>Contratar la logística para la Formación del  Programa de Formación Intercultural y de Derecho Propio para mejorar la Coordinación con el Sistema Judicial Nacional, la Jurisdicción especial Indígena y Grupos Étnicos</t>
  </si>
  <si>
    <t>Contratar la logística para la Formación en Sistema Integrado de Gestión de Calidad y Medio Ambiente</t>
  </si>
  <si>
    <t>Contratar la construcción de un (1) módulo sobre Justicia y Paz en la temática de La Reparación Integral para las Víctimas en la Justicia Transicional, víctimas de violencia sexual en el marco del conflicto armado - Auto 009 de 2015.</t>
  </si>
  <si>
    <t>Contratar la construcción de un (1) módulo sobre Justicia y Paz en la temática de Crímenes Internacionales y Conceptos Aplicables a los Proceso de Justicia y Paz</t>
  </si>
  <si>
    <t>Contratar la construcción de un (1) módulo sobre Justicia y Paz en la temática de Identificación de los Patrones de Macrocriminalidad</t>
  </si>
  <si>
    <t>Contratar la construcción de un (1) módulo sobre Sistema Acusatorio Penal y Justicia Penal Especializada en la temática de Identificación de los Patrones de Macrocriminalidad</t>
  </si>
  <si>
    <t>Contratar la construcción de un (1) módulo sobre Sistema Acusatorio Penal y Justicia Penal Especializada en la temática de Extinción de Dominio - Ley 1708 de 2014</t>
  </si>
  <si>
    <t>Contratar la construcción de un (1) módulo sobre Sistema Ejecución de Penas y Medidas de Seguridad en la temática de Nuevo Código de Ejecución de Penas y Medidas de Seguridad Ley 1709 de 2014</t>
  </si>
  <si>
    <t>Contratar la construcción de un (1) módulo sobre Formación de Incorporación de la Perspectiva de Género en la Administración de Justicia en la temática de Derechos de población LGTBI</t>
  </si>
  <si>
    <t xml:space="preserve">Contratar la Orientación y validación pedagógica y metodológica de formadores/as, materiales y programas académicos </t>
  </si>
  <si>
    <t>Contratar Impresión y reimpresión de materiales educativos</t>
  </si>
  <si>
    <t>Contratar la Investigación Académica Aplicada</t>
  </si>
  <si>
    <t>Contratar el Diseño del Paradigma Curricular</t>
  </si>
  <si>
    <t xml:space="preserve">Contratar la logística para la Formación en Proyección Social </t>
  </si>
  <si>
    <t xml:space="preserve">Contratación de un (1) Experto (a) para la Implementación de los  Estándares de Calidad en los Programas de Formación para el Fortalecimiento de la Escuela Judicial “Rodrigo Lara Bonilla” </t>
  </si>
  <si>
    <t>Cifras en Pesos Constantes</t>
  </si>
  <si>
    <t>Cifras en Millones $ Constantes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</si>
</sst>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2"/>
      <color indexed="8"/>
      <name val="Trebuchet MS"/>
      <family val="2"/>
    </font>
    <font>
      <sz val="9"/>
      <color theme="1"/>
      <name val="Trebuchet MS"/>
      <family val="2"/>
    </font>
    <font>
      <b/>
      <sz val="9"/>
      <color theme="1"/>
      <name val="Trebuchet MS"/>
      <family val="2"/>
    </font>
    <font>
      <b/>
      <sz val="9"/>
      <color indexed="8"/>
      <name val="Trebuchet MS"/>
      <family val="2"/>
    </font>
    <font>
      <sz val="9"/>
      <color theme="1"/>
      <name val="Calibri"/>
      <family val="2"/>
      <scheme val="minor"/>
    </font>
    <font>
      <b/>
      <sz val="9"/>
      <color rgb="FFC00000"/>
      <name val="Trebuchet MS"/>
      <family val="2"/>
    </font>
    <font>
      <b/>
      <sz val="12"/>
      <color theme="0"/>
      <name val="Trebuchet MS"/>
      <family val="2"/>
    </font>
    <font>
      <sz val="9"/>
      <name val="Trebuchet MS"/>
      <family val="2"/>
    </font>
    <font>
      <sz val="9"/>
      <color indexed="8"/>
      <name val="Trebuchet MS"/>
      <family val="2"/>
    </font>
    <font>
      <i/>
      <sz val="16"/>
      <name val="Monotype Corsiva"/>
      <family val="4"/>
    </font>
    <font>
      <i/>
      <sz val="16"/>
      <color indexed="8"/>
      <name val="Monotype Corsiva"/>
      <family val="4"/>
    </font>
  </fonts>
  <fills count="8">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249977111117893"/>
        <bgColor indexed="64"/>
      </patternFill>
    </fill>
  </fills>
  <borders count="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2" fillId="0" borderId="0" xfId="0" applyFont="1" applyAlignment="1">
      <alignment vertical="center" wrapText="1"/>
    </xf>
    <xf numFmtId="49" fontId="4"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 fontId="2" fillId="0" borderId="4" xfId="0" applyNumberFormat="1" applyFont="1" applyFill="1" applyBorder="1" applyAlignment="1">
      <alignment horizontal="right" vertical="center" wrapText="1"/>
    </xf>
    <xf numFmtId="0" fontId="2" fillId="0" borderId="5" xfId="0" applyFont="1" applyFill="1" applyBorder="1" applyAlignment="1">
      <alignment horizontal="center" vertical="center" wrapText="1"/>
    </xf>
    <xf numFmtId="4" fontId="2" fillId="0" borderId="5" xfId="0" applyNumberFormat="1" applyFont="1" applyFill="1" applyBorder="1" applyAlignment="1">
      <alignment horizontal="right" vertical="center" wrapText="1"/>
    </xf>
    <xf numFmtId="1" fontId="5" fillId="0"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49" fontId="2" fillId="0" borderId="0" xfId="0" applyNumberFormat="1" applyFont="1" applyAlignment="1">
      <alignment horizontal="center" vertical="center" wrapText="1"/>
    </xf>
    <xf numFmtId="0" fontId="3" fillId="0" borderId="0" xfId="0" applyFont="1" applyBorder="1" applyAlignment="1">
      <alignment horizontal="right" vertical="center" wrapText="1"/>
    </xf>
    <xf numFmtId="4" fontId="3" fillId="5" borderId="4" xfId="0" applyNumberFormat="1" applyFont="1" applyFill="1" applyBorder="1" applyAlignment="1">
      <alignment horizontal="right" vertical="center" wrapText="1"/>
    </xf>
    <xf numFmtId="4" fontId="6" fillId="6" borderId="4" xfId="0" applyNumberFormat="1" applyFont="1" applyFill="1" applyBorder="1" applyAlignment="1">
      <alignment horizontal="right" vertical="center" wrapText="1"/>
    </xf>
    <xf numFmtId="4" fontId="2" fillId="0" borderId="0" xfId="0" applyNumberFormat="1" applyFont="1" applyAlignment="1">
      <alignment horizontal="right" vertical="center" wrapText="1"/>
    </xf>
    <xf numFmtId="4" fontId="2" fillId="0" borderId="0" xfId="0" applyNumberFormat="1" applyFont="1" applyAlignment="1">
      <alignment vertical="center" wrapText="1"/>
    </xf>
    <xf numFmtId="0" fontId="1" fillId="4" borderId="0" xfId="0" applyFont="1" applyFill="1" applyBorder="1" applyAlignment="1">
      <alignment vertical="center"/>
    </xf>
    <xf numFmtId="3" fontId="8" fillId="4" borderId="0" xfId="0" applyNumberFormat="1" applyFont="1" applyFill="1" applyBorder="1" applyAlignment="1">
      <alignment horizontal="left"/>
    </xf>
    <xf numFmtId="0" fontId="8" fillId="4" borderId="0" xfId="0" applyFont="1" applyFill="1" applyBorder="1"/>
    <xf numFmtId="3" fontId="10" fillId="4" borderId="0" xfId="0" applyNumberFormat="1" applyFont="1" applyFill="1" applyBorder="1" applyAlignment="1">
      <alignment horizontal="left"/>
    </xf>
    <xf numFmtId="0" fontId="11" fillId="4" borderId="0" xfId="0" applyFont="1" applyFill="1" applyBorder="1" applyAlignment="1">
      <alignment horizontal="left" vertical="center"/>
    </xf>
    <xf numFmtId="0" fontId="8" fillId="4" borderId="0" xfId="0" applyFont="1" applyFill="1"/>
    <xf numFmtId="0" fontId="9" fillId="4" borderId="0" xfId="0" applyFont="1" applyFill="1" applyBorder="1" applyAlignment="1">
      <alignment vertical="center"/>
    </xf>
    <xf numFmtId="0" fontId="4" fillId="3"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wrapText="1"/>
    </xf>
    <xf numFmtId="0" fontId="7" fillId="7" borderId="1" xfId="0" applyFont="1" applyFill="1" applyBorder="1" applyAlignment="1">
      <alignment horizontal="left" vertical="center" wrapText="1"/>
    </xf>
    <xf numFmtId="0" fontId="7" fillId="7" borderId="2" xfId="0" applyFont="1" applyFill="1" applyBorder="1" applyAlignment="1">
      <alignment horizontal="left" vertical="center" wrapText="1"/>
    </xf>
    <xf numFmtId="4" fontId="7" fillId="7" borderId="2"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603250</xdr:colOff>
      <xdr:row>0</xdr:row>
      <xdr:rowOff>63501</xdr:rowOff>
    </xdr:from>
    <xdr:to>
      <xdr:col>1</xdr:col>
      <xdr:colOff>1298254</xdr:colOff>
      <xdr:row>4</xdr:row>
      <xdr:rowOff>28576</xdr:rowOff>
    </xdr:to>
    <xdr:pic>
      <xdr:nvPicPr>
        <xdr:cNvPr id="2" name="Imagen 1"/>
        <xdr:cNvPicPr>
          <a:picLocks noChangeAspect="1"/>
        </xdr:cNvPicPr>
      </xdr:nvPicPr>
      <xdr:blipFill>
        <a:blip xmlns:r="http://schemas.openxmlformats.org/officeDocument/2006/relationships" r:embed="rId1"/>
        <a:stretch>
          <a:fillRect/>
        </a:stretch>
      </xdr:blipFill>
      <xdr:spPr>
        <a:xfrm>
          <a:off x="1069975" y="63501"/>
          <a:ext cx="695004" cy="869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0"/>
  <sheetViews>
    <sheetView tabSelected="1" workbookViewId="0">
      <pane xSplit="2" ySplit="7" topLeftCell="C62" activePane="bottomRight" state="frozen"/>
      <selection pane="topRight" activeCell="C1" sqref="C1"/>
      <selection pane="bottomLeft" activeCell="A5" sqref="A5"/>
      <selection pane="bottomRight" activeCell="G62" sqref="G62"/>
    </sheetView>
  </sheetViews>
  <sheetFormatPr baseColWidth="10" defaultColWidth="11.42578125" defaultRowHeight="15" x14ac:dyDescent="0.25"/>
  <cols>
    <col min="1" max="1" width="7" style="10" customWidth="1"/>
    <col min="2" max="2" width="20.42578125" style="11" customWidth="1"/>
    <col min="3" max="3" width="29.42578125" style="10" customWidth="1"/>
    <col min="4" max="4" width="30.42578125" style="10" customWidth="1"/>
    <col min="5" max="5" width="17.140625" style="10" customWidth="1"/>
    <col min="6" max="6" width="14.5703125" style="10" customWidth="1"/>
    <col min="7" max="7" width="14.85546875" style="12" customWidth="1"/>
    <col min="8" max="8" width="30" style="10" customWidth="1"/>
    <col min="9" max="9" width="40.7109375" style="10" customWidth="1"/>
    <col min="10" max="13" width="18.5703125" style="16" customWidth="1"/>
    <col min="14" max="14" width="19.5703125" style="17" customWidth="1"/>
    <col min="15" max="15" width="14.28515625" style="17" customWidth="1"/>
    <col min="16" max="16" width="16.85546875" style="1" bestFit="1" customWidth="1"/>
    <col min="17" max="16384" width="11.42578125" style="1"/>
  </cols>
  <sheetData>
    <row r="1" spans="1:28" s="23" customFormat="1" ht="17.25" customHeight="1" x14ac:dyDescent="0.35">
      <c r="B1" s="18"/>
      <c r="C1" s="19"/>
      <c r="D1" s="19"/>
      <c r="E1" s="18"/>
      <c r="F1" s="18"/>
      <c r="G1" s="18"/>
      <c r="H1" s="18"/>
      <c r="I1" s="18"/>
      <c r="J1" s="18"/>
      <c r="K1" s="18"/>
      <c r="L1" s="18"/>
      <c r="M1" s="18"/>
      <c r="N1" s="18"/>
      <c r="O1" s="18"/>
      <c r="P1" s="18"/>
      <c r="Q1" s="18"/>
      <c r="R1" s="18"/>
      <c r="S1" s="18"/>
      <c r="T1" s="18"/>
      <c r="U1" s="18"/>
      <c r="V1" s="18"/>
      <c r="W1" s="18"/>
      <c r="X1" s="18"/>
      <c r="Y1" s="18"/>
      <c r="Z1" s="18"/>
      <c r="AA1" s="24"/>
      <c r="AB1" s="24"/>
    </row>
    <row r="2" spans="1:28" s="23" customFormat="1" ht="18" customHeight="1" x14ac:dyDescent="0.35">
      <c r="B2" s="20"/>
      <c r="C2" s="21" t="s">
        <v>336</v>
      </c>
      <c r="D2" s="21"/>
      <c r="E2" s="21"/>
      <c r="F2" s="21"/>
      <c r="G2" s="21"/>
      <c r="H2" s="21"/>
      <c r="I2" s="21"/>
      <c r="J2" s="21"/>
      <c r="K2" s="21"/>
      <c r="L2" s="21"/>
      <c r="M2" s="21"/>
      <c r="N2" s="21"/>
      <c r="O2" s="21"/>
      <c r="P2" s="21"/>
      <c r="Q2" s="21"/>
      <c r="R2" s="21"/>
      <c r="S2" s="21"/>
      <c r="T2" s="21"/>
      <c r="U2" s="21"/>
      <c r="V2" s="21"/>
      <c r="W2" s="21"/>
      <c r="X2" s="21"/>
      <c r="Y2" s="21"/>
      <c r="Z2" s="21"/>
    </row>
    <row r="3" spans="1:28" s="23" customFormat="1" ht="18" customHeight="1" x14ac:dyDescent="0.35">
      <c r="B3" s="20"/>
      <c r="C3" s="22" t="s">
        <v>337</v>
      </c>
      <c r="D3" s="22"/>
      <c r="E3" s="22"/>
      <c r="F3" s="22"/>
      <c r="G3" s="22"/>
      <c r="H3" s="22"/>
      <c r="I3" s="22"/>
      <c r="J3" s="22"/>
      <c r="K3" s="22"/>
      <c r="L3" s="22"/>
      <c r="M3" s="22"/>
      <c r="N3" s="22"/>
      <c r="O3" s="22"/>
      <c r="P3" s="22"/>
      <c r="Q3" s="22"/>
      <c r="R3" s="22"/>
      <c r="S3" s="22"/>
      <c r="T3" s="22"/>
      <c r="U3" s="22"/>
      <c r="V3" s="22"/>
      <c r="W3" s="22"/>
      <c r="X3" s="22"/>
      <c r="Y3" s="22"/>
      <c r="Z3" s="22"/>
    </row>
    <row r="4" spans="1:28" s="23" customFormat="1" ht="18" customHeight="1" x14ac:dyDescent="0.35">
      <c r="B4" s="18"/>
      <c r="C4" s="20"/>
      <c r="D4" s="18"/>
      <c r="E4" s="18"/>
      <c r="F4" s="18"/>
      <c r="G4" s="18"/>
      <c r="H4" s="18"/>
      <c r="I4" s="18"/>
      <c r="J4" s="18"/>
      <c r="K4" s="18"/>
      <c r="L4" s="18"/>
      <c r="M4" s="18"/>
      <c r="N4" s="18"/>
      <c r="O4" s="18"/>
      <c r="P4" s="18"/>
      <c r="Q4" s="18"/>
      <c r="R4" s="18"/>
      <c r="S4" s="18"/>
      <c r="T4" s="18"/>
      <c r="U4" s="18"/>
      <c r="V4" s="18"/>
      <c r="W4" s="18"/>
      <c r="X4" s="18"/>
      <c r="Y4" s="18"/>
      <c r="Z4" s="18"/>
    </row>
    <row r="5" spans="1:28" s="23" customFormat="1" ht="18" customHeight="1" x14ac:dyDescent="0.35">
      <c r="B5" s="18"/>
      <c r="C5" s="18"/>
      <c r="D5" s="18"/>
      <c r="E5" s="18"/>
      <c r="F5" s="18"/>
      <c r="G5" s="18"/>
      <c r="H5" s="18"/>
      <c r="I5" s="18"/>
      <c r="J5" s="18"/>
      <c r="K5" s="18"/>
      <c r="L5" s="18"/>
      <c r="M5" s="18"/>
      <c r="N5" s="18"/>
      <c r="O5" s="18"/>
      <c r="P5" s="18"/>
      <c r="Q5" s="18"/>
      <c r="R5" s="18"/>
      <c r="S5" s="18"/>
      <c r="T5" s="18"/>
      <c r="U5" s="18"/>
      <c r="V5" s="18"/>
      <c r="W5" s="18"/>
      <c r="X5" s="18"/>
      <c r="Y5" s="18"/>
      <c r="Z5" s="18"/>
    </row>
    <row r="6" spans="1:28" s="23" customFormat="1" ht="18" customHeight="1" x14ac:dyDescent="0.35">
      <c r="B6" s="18"/>
      <c r="C6" s="18"/>
      <c r="D6" s="18"/>
      <c r="E6" s="18"/>
      <c r="F6" s="18"/>
      <c r="G6" s="18"/>
      <c r="H6" s="18"/>
      <c r="I6" s="18"/>
      <c r="J6" s="18"/>
      <c r="K6" s="18"/>
      <c r="L6" s="18"/>
      <c r="M6" s="18"/>
      <c r="N6" s="18"/>
      <c r="O6" s="18"/>
      <c r="P6" s="18"/>
      <c r="Q6" s="18"/>
      <c r="R6" s="18"/>
      <c r="S6" s="18"/>
      <c r="T6" s="18"/>
      <c r="U6" s="18"/>
      <c r="V6" s="18"/>
      <c r="W6" s="18"/>
      <c r="X6" s="18"/>
      <c r="Y6" s="18"/>
      <c r="Z6" s="18"/>
    </row>
    <row r="7" spans="1:28" ht="18" customHeight="1" x14ac:dyDescent="0.25">
      <c r="A7" s="33" t="s">
        <v>335</v>
      </c>
      <c r="B7" s="34"/>
      <c r="C7" s="34"/>
      <c r="D7" s="34"/>
      <c r="E7" s="34"/>
      <c r="F7" s="34"/>
      <c r="G7" s="34"/>
      <c r="H7" s="34"/>
      <c r="I7" s="34"/>
      <c r="J7" s="35"/>
      <c r="K7" s="35"/>
      <c r="L7" s="35"/>
      <c r="M7" s="35"/>
      <c r="N7" s="35"/>
      <c r="O7" s="35"/>
    </row>
    <row r="8" spans="1:28" x14ac:dyDescent="0.25">
      <c r="A8" s="27" t="s">
        <v>0</v>
      </c>
      <c r="B8" s="29" t="s">
        <v>1</v>
      </c>
      <c r="C8" s="30" t="s">
        <v>2</v>
      </c>
      <c r="D8" s="31" t="s">
        <v>3</v>
      </c>
      <c r="E8" s="31" t="s">
        <v>4</v>
      </c>
      <c r="F8" s="31" t="s">
        <v>5</v>
      </c>
      <c r="G8" s="31"/>
      <c r="H8" s="31"/>
      <c r="I8" s="31" t="s">
        <v>6</v>
      </c>
      <c r="J8" s="32" t="s">
        <v>7</v>
      </c>
      <c r="K8" s="32"/>
      <c r="L8" s="32"/>
      <c r="M8" s="32"/>
      <c r="N8" s="32"/>
      <c r="O8" s="31" t="s">
        <v>8</v>
      </c>
    </row>
    <row r="9" spans="1:28" ht="30" x14ac:dyDescent="0.25">
      <c r="A9" s="28"/>
      <c r="B9" s="29"/>
      <c r="C9" s="30"/>
      <c r="D9" s="31"/>
      <c r="E9" s="31"/>
      <c r="F9" s="25" t="s">
        <v>9</v>
      </c>
      <c r="G9" s="2" t="s">
        <v>10</v>
      </c>
      <c r="H9" s="25" t="s">
        <v>11</v>
      </c>
      <c r="I9" s="31"/>
      <c r="J9" s="3">
        <v>2015</v>
      </c>
      <c r="K9" s="3">
        <v>2016</v>
      </c>
      <c r="L9" s="3">
        <v>2017</v>
      </c>
      <c r="M9" s="3">
        <v>2018</v>
      </c>
      <c r="N9" s="26" t="s">
        <v>12</v>
      </c>
      <c r="O9" s="31"/>
    </row>
    <row r="10" spans="1:28" ht="45" x14ac:dyDescent="0.25">
      <c r="A10" s="4">
        <v>1</v>
      </c>
      <c r="B10" s="4" t="s">
        <v>13</v>
      </c>
      <c r="C10" s="4" t="s">
        <v>14</v>
      </c>
      <c r="D10" s="4" t="s">
        <v>15</v>
      </c>
      <c r="E10" s="4" t="s">
        <v>16</v>
      </c>
      <c r="F10" s="4" t="s">
        <v>17</v>
      </c>
      <c r="G10" s="5" t="s">
        <v>18</v>
      </c>
      <c r="H10" s="4" t="s">
        <v>19</v>
      </c>
      <c r="I10" s="4" t="s">
        <v>20</v>
      </c>
      <c r="J10" s="6"/>
      <c r="K10" s="6">
        <v>1000000000</v>
      </c>
      <c r="L10" s="6">
        <v>10000000000</v>
      </c>
      <c r="M10" s="6">
        <v>13000000000</v>
      </c>
      <c r="N10" s="6">
        <f>SUM(J10:M10)</f>
        <v>24000000000</v>
      </c>
      <c r="O10" s="4" t="s">
        <v>21</v>
      </c>
    </row>
    <row r="11" spans="1:28" ht="45" x14ac:dyDescent="0.25">
      <c r="A11" s="4">
        <f>+A10+1</f>
        <v>2</v>
      </c>
      <c r="B11" s="4" t="s">
        <v>13</v>
      </c>
      <c r="C11" s="4" t="s">
        <v>14</v>
      </c>
      <c r="D11" s="4" t="s">
        <v>15</v>
      </c>
      <c r="E11" s="4" t="s">
        <v>16</v>
      </c>
      <c r="F11" s="4" t="s">
        <v>17</v>
      </c>
      <c r="G11" s="5" t="s">
        <v>18</v>
      </c>
      <c r="H11" s="4" t="s">
        <v>19</v>
      </c>
      <c r="I11" s="4" t="s">
        <v>22</v>
      </c>
      <c r="J11" s="6">
        <v>17976715681</v>
      </c>
      <c r="K11" s="6">
        <v>2000000000</v>
      </c>
      <c r="L11" s="6">
        <v>5848515553</v>
      </c>
      <c r="M11" s="6">
        <v>9710214385</v>
      </c>
      <c r="N11" s="6">
        <f t="shared" ref="N11:N74" si="0">SUM(J11:M11)</f>
        <v>35535445619</v>
      </c>
      <c r="O11" s="4" t="s">
        <v>21</v>
      </c>
    </row>
    <row r="12" spans="1:28" ht="60" x14ac:dyDescent="0.25">
      <c r="A12" s="4">
        <f t="shared" ref="A12:A75" si="1">+A11+1</f>
        <v>3</v>
      </c>
      <c r="B12" s="4" t="s">
        <v>13</v>
      </c>
      <c r="C12" s="4" t="s">
        <v>14</v>
      </c>
      <c r="D12" s="4" t="s">
        <v>15</v>
      </c>
      <c r="E12" s="4" t="s">
        <v>16</v>
      </c>
      <c r="F12" s="4" t="s">
        <v>17</v>
      </c>
      <c r="G12" s="5" t="s">
        <v>18</v>
      </c>
      <c r="H12" s="4" t="s">
        <v>19</v>
      </c>
      <c r="I12" s="4" t="s">
        <v>23</v>
      </c>
      <c r="J12" s="6">
        <v>14400000000</v>
      </c>
      <c r="K12" s="6">
        <v>2000000000</v>
      </c>
      <c r="L12" s="6">
        <v>5000000000</v>
      </c>
      <c r="M12" s="6">
        <v>8000000000</v>
      </c>
      <c r="N12" s="6">
        <f t="shared" si="0"/>
        <v>29400000000</v>
      </c>
      <c r="O12" s="4" t="s">
        <v>21</v>
      </c>
    </row>
    <row r="13" spans="1:28" ht="45" x14ac:dyDescent="0.25">
      <c r="A13" s="4">
        <f t="shared" si="1"/>
        <v>4</v>
      </c>
      <c r="B13" s="4" t="s">
        <v>13</v>
      </c>
      <c r="C13" s="4" t="s">
        <v>14</v>
      </c>
      <c r="D13" s="4" t="s">
        <v>15</v>
      </c>
      <c r="E13" s="4" t="s">
        <v>16</v>
      </c>
      <c r="F13" s="4" t="s">
        <v>17</v>
      </c>
      <c r="G13" s="5" t="s">
        <v>18</v>
      </c>
      <c r="H13" s="4" t="s">
        <v>19</v>
      </c>
      <c r="I13" s="4" t="s">
        <v>24</v>
      </c>
      <c r="J13" s="6">
        <v>19719470122</v>
      </c>
      <c r="K13" s="6"/>
      <c r="L13" s="6">
        <v>2431270488</v>
      </c>
      <c r="M13" s="6">
        <v>2463377701</v>
      </c>
      <c r="N13" s="6">
        <f t="shared" si="0"/>
        <v>24614118311</v>
      </c>
      <c r="O13" s="4" t="s">
        <v>21</v>
      </c>
    </row>
    <row r="14" spans="1:28" ht="60" x14ac:dyDescent="0.25">
      <c r="A14" s="4">
        <f t="shared" si="1"/>
        <v>5</v>
      </c>
      <c r="B14" s="4" t="s">
        <v>13</v>
      </c>
      <c r="C14" s="4" t="s">
        <v>14</v>
      </c>
      <c r="D14" s="4" t="s">
        <v>15</v>
      </c>
      <c r="E14" s="4" t="s">
        <v>16</v>
      </c>
      <c r="F14" s="4" t="s">
        <v>17</v>
      </c>
      <c r="G14" s="5" t="s">
        <v>18</v>
      </c>
      <c r="H14" s="4" t="s">
        <v>19</v>
      </c>
      <c r="I14" s="4" t="s">
        <v>25</v>
      </c>
      <c r="J14" s="6">
        <v>19146720521</v>
      </c>
      <c r="K14" s="6">
        <v>13421973413</v>
      </c>
      <c r="L14" s="6">
        <v>12420000000</v>
      </c>
      <c r="M14" s="6">
        <v>12854700000</v>
      </c>
      <c r="N14" s="6">
        <f t="shared" si="0"/>
        <v>57843393934</v>
      </c>
      <c r="O14" s="4" t="s">
        <v>21</v>
      </c>
    </row>
    <row r="15" spans="1:28" ht="45" x14ac:dyDescent="0.25">
      <c r="A15" s="4">
        <f t="shared" si="1"/>
        <v>6</v>
      </c>
      <c r="B15" s="4" t="s">
        <v>13</v>
      </c>
      <c r="C15" s="4" t="s">
        <v>14</v>
      </c>
      <c r="D15" s="4" t="s">
        <v>15</v>
      </c>
      <c r="E15" s="4" t="s">
        <v>16</v>
      </c>
      <c r="F15" s="4" t="s">
        <v>17</v>
      </c>
      <c r="G15" s="5" t="s">
        <v>18</v>
      </c>
      <c r="H15" s="4" t="s">
        <v>19</v>
      </c>
      <c r="I15" s="4" t="s">
        <v>26</v>
      </c>
      <c r="J15" s="6">
        <v>120000000</v>
      </c>
      <c r="K15" s="6"/>
      <c r="L15" s="6">
        <v>361158400</v>
      </c>
      <c r="M15" s="6">
        <v>375604736</v>
      </c>
      <c r="N15" s="6">
        <f t="shared" si="0"/>
        <v>856763136</v>
      </c>
      <c r="O15" s="4" t="s">
        <v>21</v>
      </c>
    </row>
    <row r="16" spans="1:28" ht="45" x14ac:dyDescent="0.25">
      <c r="A16" s="4">
        <f t="shared" si="1"/>
        <v>7</v>
      </c>
      <c r="B16" s="4" t="s">
        <v>13</v>
      </c>
      <c r="C16" s="4" t="s">
        <v>14</v>
      </c>
      <c r="D16" s="4" t="s">
        <v>15</v>
      </c>
      <c r="E16" s="4" t="s">
        <v>16</v>
      </c>
      <c r="F16" s="4" t="s">
        <v>17</v>
      </c>
      <c r="G16" s="5" t="s">
        <v>18</v>
      </c>
      <c r="H16" s="4" t="s">
        <v>19</v>
      </c>
      <c r="I16" s="4" t="s">
        <v>27</v>
      </c>
      <c r="J16" s="6">
        <v>890000000</v>
      </c>
      <c r="K16" s="6"/>
      <c r="L16" s="6"/>
      <c r="M16" s="6">
        <v>1022901863</v>
      </c>
      <c r="N16" s="6">
        <f t="shared" si="0"/>
        <v>1912901863</v>
      </c>
      <c r="O16" s="4" t="s">
        <v>21</v>
      </c>
    </row>
    <row r="17" spans="1:15" ht="60" x14ac:dyDescent="0.25">
      <c r="A17" s="4">
        <f t="shared" si="1"/>
        <v>8</v>
      </c>
      <c r="B17" s="4" t="s">
        <v>13</v>
      </c>
      <c r="C17" s="4" t="s">
        <v>14</v>
      </c>
      <c r="D17" s="4" t="s">
        <v>15</v>
      </c>
      <c r="E17" s="4" t="s">
        <v>16</v>
      </c>
      <c r="F17" s="4" t="s">
        <v>17</v>
      </c>
      <c r="G17" s="5" t="s">
        <v>18</v>
      </c>
      <c r="H17" s="4" t="s">
        <v>19</v>
      </c>
      <c r="I17" s="4" t="s">
        <v>28</v>
      </c>
      <c r="J17" s="6">
        <f>18191811300+1400000000</f>
        <v>19591811300</v>
      </c>
      <c r="K17" s="6">
        <v>18000000000</v>
      </c>
      <c r="L17" s="6">
        <v>19829074317</v>
      </c>
      <c r="M17" s="6">
        <v>21613691005</v>
      </c>
      <c r="N17" s="6">
        <f t="shared" si="0"/>
        <v>79034576622</v>
      </c>
      <c r="O17" s="4" t="s">
        <v>21</v>
      </c>
    </row>
    <row r="18" spans="1:15" ht="45" x14ac:dyDescent="0.25">
      <c r="A18" s="4">
        <f t="shared" si="1"/>
        <v>9</v>
      </c>
      <c r="B18" s="4" t="s">
        <v>13</v>
      </c>
      <c r="C18" s="4" t="s">
        <v>14</v>
      </c>
      <c r="D18" s="4" t="s">
        <v>15</v>
      </c>
      <c r="E18" s="4" t="s">
        <v>16</v>
      </c>
      <c r="F18" s="4" t="s">
        <v>17</v>
      </c>
      <c r="G18" s="5" t="s">
        <v>18</v>
      </c>
      <c r="H18" s="4" t="s">
        <v>19</v>
      </c>
      <c r="I18" s="4" t="s">
        <v>29</v>
      </c>
      <c r="J18" s="6">
        <f>10000000000+700000000</f>
        <v>10700000000</v>
      </c>
      <c r="K18" s="6">
        <v>2000000000</v>
      </c>
      <c r="L18" s="6">
        <v>3000000000</v>
      </c>
      <c r="M18" s="6">
        <v>10000000000</v>
      </c>
      <c r="N18" s="6">
        <f t="shared" si="0"/>
        <v>25700000000</v>
      </c>
      <c r="O18" s="4" t="s">
        <v>21</v>
      </c>
    </row>
    <row r="19" spans="1:15" ht="45" x14ac:dyDescent="0.25">
      <c r="A19" s="4">
        <f t="shared" si="1"/>
        <v>10</v>
      </c>
      <c r="B19" s="4" t="s">
        <v>13</v>
      </c>
      <c r="C19" s="4" t="s">
        <v>14</v>
      </c>
      <c r="D19" s="4" t="s">
        <v>15</v>
      </c>
      <c r="E19" s="4" t="s">
        <v>16</v>
      </c>
      <c r="F19" s="4" t="s">
        <v>17</v>
      </c>
      <c r="G19" s="5" t="s">
        <v>18</v>
      </c>
      <c r="H19" s="4" t="s">
        <v>19</v>
      </c>
      <c r="I19" s="4" t="s">
        <v>30</v>
      </c>
      <c r="J19" s="6">
        <v>13000000000</v>
      </c>
      <c r="K19" s="6">
        <v>3000000000</v>
      </c>
      <c r="L19" s="6">
        <v>4765008421</v>
      </c>
      <c r="M19" s="6">
        <v>5976742533</v>
      </c>
      <c r="N19" s="6">
        <f t="shared" si="0"/>
        <v>26741750954</v>
      </c>
      <c r="O19" s="4" t="s">
        <v>21</v>
      </c>
    </row>
    <row r="20" spans="1:15" ht="60" x14ac:dyDescent="0.25">
      <c r="A20" s="4">
        <f t="shared" si="1"/>
        <v>11</v>
      </c>
      <c r="B20" s="4" t="s">
        <v>13</v>
      </c>
      <c r="C20" s="4" t="s">
        <v>14</v>
      </c>
      <c r="D20" s="4" t="s">
        <v>15</v>
      </c>
      <c r="E20" s="4" t="s">
        <v>16</v>
      </c>
      <c r="F20" s="4" t="s">
        <v>17</v>
      </c>
      <c r="G20" s="5" t="s">
        <v>18</v>
      </c>
      <c r="H20" s="4" t="s">
        <v>19</v>
      </c>
      <c r="I20" s="4" t="s">
        <v>31</v>
      </c>
      <c r="J20" s="6">
        <v>4514106583</v>
      </c>
      <c r="K20" s="6">
        <v>2000000000</v>
      </c>
      <c r="L20" s="6">
        <v>3000000000</v>
      </c>
      <c r="M20" s="6">
        <v>4000000000</v>
      </c>
      <c r="N20" s="6">
        <f t="shared" si="0"/>
        <v>13514106583</v>
      </c>
      <c r="O20" s="4" t="s">
        <v>21</v>
      </c>
    </row>
    <row r="21" spans="1:15" ht="45" x14ac:dyDescent="0.25">
      <c r="A21" s="4">
        <f t="shared" si="1"/>
        <v>12</v>
      </c>
      <c r="B21" s="4" t="s">
        <v>13</v>
      </c>
      <c r="C21" s="4" t="s">
        <v>14</v>
      </c>
      <c r="D21" s="4" t="s">
        <v>15</v>
      </c>
      <c r="E21" s="4" t="s">
        <v>16</v>
      </c>
      <c r="F21" s="4" t="s">
        <v>17</v>
      </c>
      <c r="G21" s="5" t="s">
        <v>18</v>
      </c>
      <c r="H21" s="4" t="s">
        <v>19</v>
      </c>
      <c r="I21" s="4" t="s">
        <v>32</v>
      </c>
      <c r="J21" s="6">
        <v>360000000</v>
      </c>
      <c r="K21" s="6">
        <v>300000000</v>
      </c>
      <c r="L21" s="6">
        <v>360000000</v>
      </c>
      <c r="M21" s="6">
        <v>396000000</v>
      </c>
      <c r="N21" s="6">
        <f t="shared" si="0"/>
        <v>1416000000</v>
      </c>
      <c r="O21" s="4" t="s">
        <v>21</v>
      </c>
    </row>
    <row r="22" spans="1:15" ht="60" x14ac:dyDescent="0.25">
      <c r="A22" s="4">
        <f t="shared" si="1"/>
        <v>13</v>
      </c>
      <c r="B22" s="4" t="s">
        <v>13</v>
      </c>
      <c r="C22" s="4" t="s">
        <v>14</v>
      </c>
      <c r="D22" s="4" t="s">
        <v>15</v>
      </c>
      <c r="E22" s="4" t="s">
        <v>16</v>
      </c>
      <c r="F22" s="4" t="s">
        <v>17</v>
      </c>
      <c r="G22" s="5" t="s">
        <v>18</v>
      </c>
      <c r="H22" s="4" t="s">
        <v>19</v>
      </c>
      <c r="I22" s="4" t="s">
        <v>33</v>
      </c>
      <c r="J22" s="6">
        <v>823600000</v>
      </c>
      <c r="K22" s="6">
        <v>600000000</v>
      </c>
      <c r="L22" s="6">
        <v>660000000</v>
      </c>
      <c r="M22" s="6">
        <v>726000000</v>
      </c>
      <c r="N22" s="6">
        <f t="shared" si="0"/>
        <v>2809600000</v>
      </c>
      <c r="O22" s="4" t="s">
        <v>21</v>
      </c>
    </row>
    <row r="23" spans="1:15" ht="45" x14ac:dyDescent="0.25">
      <c r="A23" s="4">
        <f t="shared" si="1"/>
        <v>14</v>
      </c>
      <c r="B23" s="4" t="s">
        <v>13</v>
      </c>
      <c r="C23" s="4" t="s">
        <v>14</v>
      </c>
      <c r="D23" s="4" t="s">
        <v>15</v>
      </c>
      <c r="E23" s="4" t="s">
        <v>16</v>
      </c>
      <c r="F23" s="4" t="s">
        <v>17</v>
      </c>
      <c r="G23" s="5" t="s">
        <v>18</v>
      </c>
      <c r="H23" s="4" t="s">
        <v>19</v>
      </c>
      <c r="I23" s="4" t="s">
        <v>34</v>
      </c>
      <c r="J23" s="6">
        <v>699160000</v>
      </c>
      <c r="K23" s="6"/>
      <c r="L23" s="6">
        <v>500000000</v>
      </c>
      <c r="M23" s="6">
        <v>550000000</v>
      </c>
      <c r="N23" s="6">
        <f t="shared" si="0"/>
        <v>1749160000</v>
      </c>
      <c r="O23" s="4" t="s">
        <v>21</v>
      </c>
    </row>
    <row r="24" spans="1:15" ht="45" x14ac:dyDescent="0.25">
      <c r="A24" s="4">
        <f t="shared" si="1"/>
        <v>15</v>
      </c>
      <c r="B24" s="4" t="s">
        <v>13</v>
      </c>
      <c r="C24" s="4" t="s">
        <v>14</v>
      </c>
      <c r="D24" s="4" t="s">
        <v>15</v>
      </c>
      <c r="E24" s="4" t="s">
        <v>16</v>
      </c>
      <c r="F24" s="4" t="s">
        <v>17</v>
      </c>
      <c r="G24" s="5" t="s">
        <v>18</v>
      </c>
      <c r="H24" s="4" t="s">
        <v>19</v>
      </c>
      <c r="I24" s="4" t="s">
        <v>35</v>
      </c>
      <c r="J24" s="6"/>
      <c r="K24" s="6"/>
      <c r="L24" s="6"/>
      <c r="M24" s="6">
        <v>441000000</v>
      </c>
      <c r="N24" s="6">
        <f t="shared" si="0"/>
        <v>441000000</v>
      </c>
      <c r="O24" s="4" t="s">
        <v>21</v>
      </c>
    </row>
    <row r="25" spans="1:15" ht="45" x14ac:dyDescent="0.25">
      <c r="A25" s="4">
        <f t="shared" si="1"/>
        <v>16</v>
      </c>
      <c r="B25" s="4" t="s">
        <v>13</v>
      </c>
      <c r="C25" s="4" t="s">
        <v>14</v>
      </c>
      <c r="D25" s="4" t="s">
        <v>15</v>
      </c>
      <c r="E25" s="4" t="s">
        <v>16</v>
      </c>
      <c r="F25" s="4" t="s">
        <v>17</v>
      </c>
      <c r="G25" s="5" t="s">
        <v>18</v>
      </c>
      <c r="H25" s="4" t="s">
        <v>19</v>
      </c>
      <c r="I25" s="4" t="s">
        <v>36</v>
      </c>
      <c r="J25" s="6">
        <f>648056358+151943642</f>
        <v>800000000</v>
      </c>
      <c r="K25" s="6"/>
      <c r="L25" s="6"/>
      <c r="M25" s="6"/>
      <c r="N25" s="6">
        <f t="shared" si="0"/>
        <v>800000000</v>
      </c>
      <c r="O25" s="4" t="s">
        <v>21</v>
      </c>
    </row>
    <row r="26" spans="1:15" ht="45" x14ac:dyDescent="0.25">
      <c r="A26" s="4">
        <f t="shared" si="1"/>
        <v>17</v>
      </c>
      <c r="B26" s="4" t="s">
        <v>13</v>
      </c>
      <c r="C26" s="4" t="s">
        <v>14</v>
      </c>
      <c r="D26" s="4" t="s">
        <v>15</v>
      </c>
      <c r="E26" s="4" t="s">
        <v>16</v>
      </c>
      <c r="F26" s="4" t="s">
        <v>17</v>
      </c>
      <c r="G26" s="5" t="s">
        <v>18</v>
      </c>
      <c r="H26" s="4" t="s">
        <v>19</v>
      </c>
      <c r="I26" s="4" t="s">
        <v>37</v>
      </c>
      <c r="J26" s="6">
        <v>2000000000</v>
      </c>
      <c r="K26" s="6"/>
      <c r="L26" s="6"/>
      <c r="M26" s="6"/>
      <c r="N26" s="6">
        <f t="shared" si="0"/>
        <v>2000000000</v>
      </c>
      <c r="O26" s="4" t="s">
        <v>21</v>
      </c>
    </row>
    <row r="27" spans="1:15" ht="45" x14ac:dyDescent="0.25">
      <c r="A27" s="4">
        <f t="shared" si="1"/>
        <v>18</v>
      </c>
      <c r="B27" s="4" t="s">
        <v>13</v>
      </c>
      <c r="C27" s="4" t="s">
        <v>14</v>
      </c>
      <c r="D27" s="4" t="s">
        <v>15</v>
      </c>
      <c r="E27" s="4" t="s">
        <v>16</v>
      </c>
      <c r="F27" s="4" t="s">
        <v>17</v>
      </c>
      <c r="G27" s="5" t="s">
        <v>18</v>
      </c>
      <c r="H27" s="4" t="s">
        <v>19</v>
      </c>
      <c r="I27" s="4" t="s">
        <v>38</v>
      </c>
      <c r="J27" s="6">
        <v>630000000</v>
      </c>
      <c r="K27" s="6">
        <v>300000000</v>
      </c>
      <c r="L27" s="6">
        <v>300000000</v>
      </c>
      <c r="M27" s="6">
        <v>350000000</v>
      </c>
      <c r="N27" s="6">
        <f t="shared" si="0"/>
        <v>1580000000</v>
      </c>
      <c r="O27" s="4" t="s">
        <v>21</v>
      </c>
    </row>
    <row r="28" spans="1:15" ht="45" x14ac:dyDescent="0.25">
      <c r="A28" s="4">
        <f t="shared" si="1"/>
        <v>19</v>
      </c>
      <c r="B28" s="4" t="s">
        <v>13</v>
      </c>
      <c r="C28" s="4" t="s">
        <v>14</v>
      </c>
      <c r="D28" s="4" t="s">
        <v>15</v>
      </c>
      <c r="E28" s="4" t="s">
        <v>16</v>
      </c>
      <c r="F28" s="4" t="s">
        <v>17</v>
      </c>
      <c r="G28" s="5" t="s">
        <v>18</v>
      </c>
      <c r="H28" s="4" t="s">
        <v>19</v>
      </c>
      <c r="I28" s="4" t="s">
        <v>39</v>
      </c>
      <c r="J28" s="6">
        <v>2050000000</v>
      </c>
      <c r="K28" s="6">
        <v>1200000000</v>
      </c>
      <c r="L28" s="6">
        <v>1320000000</v>
      </c>
      <c r="M28" s="6">
        <v>1452000000</v>
      </c>
      <c r="N28" s="6">
        <f t="shared" si="0"/>
        <v>6022000000</v>
      </c>
      <c r="O28" s="4" t="s">
        <v>21</v>
      </c>
    </row>
    <row r="29" spans="1:15" ht="75" x14ac:dyDescent="0.25">
      <c r="A29" s="4">
        <f t="shared" si="1"/>
        <v>20</v>
      </c>
      <c r="B29" s="4" t="s">
        <v>13</v>
      </c>
      <c r="C29" s="4" t="s">
        <v>14</v>
      </c>
      <c r="D29" s="4" t="s">
        <v>15</v>
      </c>
      <c r="E29" s="4" t="s">
        <v>16</v>
      </c>
      <c r="F29" s="4" t="s">
        <v>17</v>
      </c>
      <c r="G29" s="5" t="s">
        <v>18</v>
      </c>
      <c r="H29" s="4" t="s">
        <v>19</v>
      </c>
      <c r="I29" s="4" t="s">
        <v>40</v>
      </c>
      <c r="J29" s="6">
        <f>16922818498+1142026765</f>
        <v>18064845263</v>
      </c>
      <c r="K29" s="6">
        <v>16187020588</v>
      </c>
      <c r="L29" s="6">
        <v>16922818498</v>
      </c>
      <c r="M29" s="6">
        <v>20307382198</v>
      </c>
      <c r="N29" s="6">
        <f t="shared" si="0"/>
        <v>71482066547</v>
      </c>
      <c r="O29" s="4" t="s">
        <v>21</v>
      </c>
    </row>
    <row r="30" spans="1:15" ht="60" x14ac:dyDescent="0.25">
      <c r="A30" s="4">
        <f t="shared" si="1"/>
        <v>21</v>
      </c>
      <c r="B30" s="4" t="s">
        <v>13</v>
      </c>
      <c r="C30" s="4" t="s">
        <v>14</v>
      </c>
      <c r="D30" s="4" t="s">
        <v>15</v>
      </c>
      <c r="E30" s="4" t="s">
        <v>16</v>
      </c>
      <c r="F30" s="4" t="s">
        <v>17</v>
      </c>
      <c r="G30" s="5" t="s">
        <v>18</v>
      </c>
      <c r="H30" s="4" t="s">
        <v>19</v>
      </c>
      <c r="I30" s="4" t="s">
        <v>41</v>
      </c>
      <c r="J30" s="6">
        <v>800000000</v>
      </c>
      <c r="K30" s="6"/>
      <c r="L30" s="6"/>
      <c r="M30" s="6"/>
      <c r="N30" s="6">
        <f t="shared" si="0"/>
        <v>800000000</v>
      </c>
      <c r="O30" s="4" t="s">
        <v>21</v>
      </c>
    </row>
    <row r="31" spans="1:15" ht="45" x14ac:dyDescent="0.25">
      <c r="A31" s="4">
        <f t="shared" si="1"/>
        <v>22</v>
      </c>
      <c r="B31" s="4" t="s">
        <v>13</v>
      </c>
      <c r="C31" s="4" t="s">
        <v>14</v>
      </c>
      <c r="D31" s="4" t="s">
        <v>15</v>
      </c>
      <c r="E31" s="4" t="s">
        <v>16</v>
      </c>
      <c r="F31" s="4" t="s">
        <v>17</v>
      </c>
      <c r="G31" s="5" t="s">
        <v>18</v>
      </c>
      <c r="H31" s="4" t="s">
        <v>19</v>
      </c>
      <c r="I31" s="4" t="s">
        <v>42</v>
      </c>
      <c r="J31" s="6">
        <v>150000000</v>
      </c>
      <c r="K31" s="6">
        <v>100000000</v>
      </c>
      <c r="L31" s="6"/>
      <c r="M31" s="6">
        <v>500000000</v>
      </c>
      <c r="N31" s="6">
        <f t="shared" si="0"/>
        <v>750000000</v>
      </c>
      <c r="O31" s="4" t="s">
        <v>21</v>
      </c>
    </row>
    <row r="32" spans="1:15" ht="60" x14ac:dyDescent="0.25">
      <c r="A32" s="4">
        <f t="shared" si="1"/>
        <v>23</v>
      </c>
      <c r="B32" s="4" t="s">
        <v>13</v>
      </c>
      <c r="C32" s="4" t="s">
        <v>14</v>
      </c>
      <c r="D32" s="4" t="s">
        <v>15</v>
      </c>
      <c r="E32" s="4" t="s">
        <v>16</v>
      </c>
      <c r="F32" s="4" t="s">
        <v>17</v>
      </c>
      <c r="G32" s="5" t="s">
        <v>18</v>
      </c>
      <c r="H32" s="4" t="s">
        <v>19</v>
      </c>
      <c r="I32" s="4" t="s">
        <v>43</v>
      </c>
      <c r="J32" s="6">
        <v>1000000000</v>
      </c>
      <c r="K32" s="6">
        <v>500000000</v>
      </c>
      <c r="L32" s="6"/>
      <c r="M32" s="6">
        <v>2000000000</v>
      </c>
      <c r="N32" s="6">
        <f t="shared" si="0"/>
        <v>3500000000</v>
      </c>
      <c r="O32" s="4" t="s">
        <v>21</v>
      </c>
    </row>
    <row r="33" spans="1:15" ht="90" x14ac:dyDescent="0.25">
      <c r="A33" s="4">
        <f t="shared" si="1"/>
        <v>24</v>
      </c>
      <c r="B33" s="4" t="s">
        <v>13</v>
      </c>
      <c r="C33" s="4" t="s">
        <v>14</v>
      </c>
      <c r="D33" s="4" t="s">
        <v>44</v>
      </c>
      <c r="E33" s="4" t="s">
        <v>45</v>
      </c>
      <c r="F33" s="4" t="s">
        <v>46</v>
      </c>
      <c r="G33" s="5" t="s">
        <v>47</v>
      </c>
      <c r="H33" s="4" t="s">
        <v>48</v>
      </c>
      <c r="I33" s="4" t="s">
        <v>49</v>
      </c>
      <c r="J33" s="6">
        <v>1574138295</v>
      </c>
      <c r="K33" s="6">
        <v>1800000000</v>
      </c>
      <c r="L33" s="6"/>
      <c r="M33" s="6"/>
      <c r="N33" s="6">
        <f t="shared" si="0"/>
        <v>3374138295</v>
      </c>
      <c r="O33" s="4" t="s">
        <v>50</v>
      </c>
    </row>
    <row r="34" spans="1:15" ht="60" x14ac:dyDescent="0.25">
      <c r="A34" s="4">
        <f t="shared" si="1"/>
        <v>25</v>
      </c>
      <c r="B34" s="4" t="s">
        <v>13</v>
      </c>
      <c r="C34" s="4" t="s">
        <v>14</v>
      </c>
      <c r="D34" s="4" t="s">
        <v>44</v>
      </c>
      <c r="E34" s="4" t="s">
        <v>45</v>
      </c>
      <c r="F34" s="4" t="s">
        <v>46</v>
      </c>
      <c r="G34" s="5" t="s">
        <v>47</v>
      </c>
      <c r="H34" s="4" t="s">
        <v>48</v>
      </c>
      <c r="I34" s="4" t="s">
        <v>51</v>
      </c>
      <c r="J34" s="6"/>
      <c r="K34" s="6">
        <v>1145042986</v>
      </c>
      <c r="L34" s="6"/>
      <c r="M34" s="6"/>
      <c r="N34" s="6">
        <f t="shared" si="0"/>
        <v>1145042986</v>
      </c>
      <c r="O34" s="4" t="s">
        <v>50</v>
      </c>
    </row>
    <row r="35" spans="1:15" ht="45" x14ac:dyDescent="0.25">
      <c r="A35" s="4">
        <f t="shared" si="1"/>
        <v>26</v>
      </c>
      <c r="B35" s="4" t="s">
        <v>13</v>
      </c>
      <c r="C35" s="4" t="s">
        <v>14</v>
      </c>
      <c r="D35" s="4" t="s">
        <v>44</v>
      </c>
      <c r="E35" s="4" t="s">
        <v>45</v>
      </c>
      <c r="F35" s="4" t="s">
        <v>46</v>
      </c>
      <c r="G35" s="5" t="s">
        <v>47</v>
      </c>
      <c r="H35" s="4" t="s">
        <v>48</v>
      </c>
      <c r="I35" s="4" t="s">
        <v>52</v>
      </c>
      <c r="J35" s="6">
        <v>250000282</v>
      </c>
      <c r="K35" s="6">
        <v>800000000</v>
      </c>
      <c r="L35" s="6"/>
      <c r="M35" s="6"/>
      <c r="N35" s="6">
        <f t="shared" si="0"/>
        <v>1050000282</v>
      </c>
      <c r="O35" s="4" t="s">
        <v>50</v>
      </c>
    </row>
    <row r="36" spans="1:15" ht="75" x14ac:dyDescent="0.25">
      <c r="A36" s="4">
        <f t="shared" si="1"/>
        <v>27</v>
      </c>
      <c r="B36" s="4" t="s">
        <v>53</v>
      </c>
      <c r="C36" s="4" t="s">
        <v>54</v>
      </c>
      <c r="D36" s="4" t="s">
        <v>55</v>
      </c>
      <c r="E36" s="4" t="s">
        <v>16</v>
      </c>
      <c r="F36" s="4" t="s">
        <v>56</v>
      </c>
      <c r="G36" s="5" t="s">
        <v>57</v>
      </c>
      <c r="H36" s="4" t="s">
        <v>58</v>
      </c>
      <c r="I36" s="4" t="s">
        <v>59</v>
      </c>
      <c r="J36" s="6">
        <v>1708619646</v>
      </c>
      <c r="K36" s="6">
        <v>5324680392</v>
      </c>
      <c r="L36" s="6">
        <v>17074643564</v>
      </c>
      <c r="M36" s="6"/>
      <c r="N36" s="6">
        <f t="shared" si="0"/>
        <v>24107943602</v>
      </c>
      <c r="O36" s="4" t="s">
        <v>60</v>
      </c>
    </row>
    <row r="37" spans="1:15" ht="75" x14ac:dyDescent="0.25">
      <c r="A37" s="4">
        <f t="shared" si="1"/>
        <v>28</v>
      </c>
      <c r="B37" s="4" t="s">
        <v>53</v>
      </c>
      <c r="C37" s="4" t="s">
        <v>54</v>
      </c>
      <c r="D37" s="4" t="s">
        <v>55</v>
      </c>
      <c r="E37" s="4" t="s">
        <v>16</v>
      </c>
      <c r="F37" s="4" t="s">
        <v>338</v>
      </c>
      <c r="G37" s="5" t="s">
        <v>339</v>
      </c>
      <c r="H37" s="4" t="s">
        <v>61</v>
      </c>
      <c r="I37" s="4" t="s">
        <v>59</v>
      </c>
      <c r="J37" s="6"/>
      <c r="K37" s="6"/>
      <c r="L37" s="6">
        <v>2193750012</v>
      </c>
      <c r="M37" s="6">
        <v>11173500062</v>
      </c>
      <c r="N37" s="6">
        <f t="shared" si="0"/>
        <v>13367250074</v>
      </c>
      <c r="O37" s="4" t="s">
        <v>60</v>
      </c>
    </row>
    <row r="38" spans="1:15" ht="75" x14ac:dyDescent="0.25">
      <c r="A38" s="4">
        <f t="shared" si="1"/>
        <v>29</v>
      </c>
      <c r="B38" s="4" t="s">
        <v>53</v>
      </c>
      <c r="C38" s="4" t="s">
        <v>54</v>
      </c>
      <c r="D38" s="4" t="s">
        <v>55</v>
      </c>
      <c r="E38" s="4" t="s">
        <v>16</v>
      </c>
      <c r="F38" s="4" t="s">
        <v>340</v>
      </c>
      <c r="G38" s="5" t="s">
        <v>341</v>
      </c>
      <c r="H38" s="4" t="s">
        <v>62</v>
      </c>
      <c r="I38" s="4" t="s">
        <v>59</v>
      </c>
      <c r="J38" s="6"/>
      <c r="K38" s="6"/>
      <c r="L38" s="6"/>
      <c r="M38" s="6">
        <v>12352485130</v>
      </c>
      <c r="N38" s="6">
        <f t="shared" si="0"/>
        <v>12352485130</v>
      </c>
      <c r="O38" s="4" t="s">
        <v>60</v>
      </c>
    </row>
    <row r="39" spans="1:15" ht="60" x14ac:dyDescent="0.25">
      <c r="A39" s="4">
        <f t="shared" si="1"/>
        <v>30</v>
      </c>
      <c r="B39" s="4" t="s">
        <v>53</v>
      </c>
      <c r="C39" s="4" t="s">
        <v>54</v>
      </c>
      <c r="D39" s="4" t="s">
        <v>55</v>
      </c>
      <c r="E39" s="4" t="s">
        <v>16</v>
      </c>
      <c r="F39" s="4" t="s">
        <v>63</v>
      </c>
      <c r="G39" s="5" t="s">
        <v>64</v>
      </c>
      <c r="H39" s="4" t="s">
        <v>65</v>
      </c>
      <c r="I39" s="4" t="s">
        <v>66</v>
      </c>
      <c r="J39" s="6"/>
      <c r="K39" s="6"/>
      <c r="L39" s="6"/>
      <c r="M39" s="6">
        <v>17451520148</v>
      </c>
      <c r="N39" s="6">
        <f t="shared" si="0"/>
        <v>17451520148</v>
      </c>
      <c r="O39" s="4" t="s">
        <v>60</v>
      </c>
    </row>
    <row r="40" spans="1:15" ht="90" x14ac:dyDescent="0.25">
      <c r="A40" s="4">
        <f t="shared" si="1"/>
        <v>31</v>
      </c>
      <c r="B40" s="4" t="s">
        <v>53</v>
      </c>
      <c r="C40" s="4" t="s">
        <v>54</v>
      </c>
      <c r="D40" s="4" t="s">
        <v>55</v>
      </c>
      <c r="E40" s="4" t="s">
        <v>16</v>
      </c>
      <c r="F40" s="4" t="s">
        <v>67</v>
      </c>
      <c r="G40" s="5" t="s">
        <v>68</v>
      </c>
      <c r="H40" s="4" t="s">
        <v>69</v>
      </c>
      <c r="I40" s="4" t="s">
        <v>70</v>
      </c>
      <c r="J40" s="6">
        <v>8000000000</v>
      </c>
      <c r="K40" s="6">
        <v>5000000000</v>
      </c>
      <c r="L40" s="6">
        <v>15000000000</v>
      </c>
      <c r="M40" s="6">
        <v>15000000000</v>
      </c>
      <c r="N40" s="6">
        <f t="shared" si="0"/>
        <v>43000000000</v>
      </c>
      <c r="O40" s="4" t="s">
        <v>60</v>
      </c>
    </row>
    <row r="41" spans="1:15" ht="75" x14ac:dyDescent="0.25">
      <c r="A41" s="4">
        <f t="shared" si="1"/>
        <v>32</v>
      </c>
      <c r="B41" s="4" t="s">
        <v>53</v>
      </c>
      <c r="C41" s="4" t="s">
        <v>54</v>
      </c>
      <c r="D41" s="4" t="s">
        <v>55</v>
      </c>
      <c r="E41" s="4" t="s">
        <v>16</v>
      </c>
      <c r="F41" s="4" t="s">
        <v>71</v>
      </c>
      <c r="G41" s="5" t="s">
        <v>72</v>
      </c>
      <c r="H41" s="4" t="s">
        <v>73</v>
      </c>
      <c r="I41" s="4" t="s">
        <v>74</v>
      </c>
      <c r="J41" s="6">
        <v>12500000000</v>
      </c>
      <c r="K41" s="6">
        <v>10000000000</v>
      </c>
      <c r="L41" s="6">
        <v>5000000000</v>
      </c>
      <c r="M41" s="6"/>
      <c r="N41" s="6">
        <f t="shared" si="0"/>
        <v>27500000000</v>
      </c>
      <c r="O41" s="4" t="s">
        <v>60</v>
      </c>
    </row>
    <row r="42" spans="1:15" ht="45" x14ac:dyDescent="0.25">
      <c r="A42" s="4">
        <f t="shared" si="1"/>
        <v>33</v>
      </c>
      <c r="B42" s="4" t="s">
        <v>53</v>
      </c>
      <c r="C42" s="4" t="s">
        <v>54</v>
      </c>
      <c r="D42" s="4" t="s">
        <v>55</v>
      </c>
      <c r="E42" s="4" t="s">
        <v>16</v>
      </c>
      <c r="F42" s="4" t="s">
        <v>338</v>
      </c>
      <c r="G42" s="5" t="s">
        <v>338</v>
      </c>
      <c r="H42" s="4" t="s">
        <v>75</v>
      </c>
      <c r="I42" s="4" t="s">
        <v>342</v>
      </c>
      <c r="J42" s="6"/>
      <c r="K42" s="6"/>
      <c r="L42" s="6">
        <v>5000000000</v>
      </c>
      <c r="M42" s="6"/>
      <c r="N42" s="6">
        <f t="shared" si="0"/>
        <v>5000000000</v>
      </c>
      <c r="O42" s="4" t="s">
        <v>60</v>
      </c>
    </row>
    <row r="43" spans="1:15" ht="90" x14ac:dyDescent="0.25">
      <c r="A43" s="4">
        <f t="shared" si="1"/>
        <v>34</v>
      </c>
      <c r="B43" s="4" t="s">
        <v>53</v>
      </c>
      <c r="C43" s="4" t="s">
        <v>54</v>
      </c>
      <c r="D43" s="4" t="s">
        <v>55</v>
      </c>
      <c r="E43" s="4" t="s">
        <v>16</v>
      </c>
      <c r="F43" s="4" t="s">
        <v>76</v>
      </c>
      <c r="G43" s="5" t="s">
        <v>77</v>
      </c>
      <c r="H43" s="4" t="s">
        <v>78</v>
      </c>
      <c r="I43" s="4" t="s">
        <v>79</v>
      </c>
      <c r="J43" s="6">
        <v>5000000000</v>
      </c>
      <c r="K43" s="6">
        <v>5000000000</v>
      </c>
      <c r="L43" s="6"/>
      <c r="M43" s="6"/>
      <c r="N43" s="6">
        <f t="shared" si="0"/>
        <v>10000000000</v>
      </c>
      <c r="O43" s="4" t="s">
        <v>60</v>
      </c>
    </row>
    <row r="44" spans="1:15" ht="75" x14ac:dyDescent="0.25">
      <c r="A44" s="4">
        <f t="shared" si="1"/>
        <v>35</v>
      </c>
      <c r="B44" s="4" t="s">
        <v>53</v>
      </c>
      <c r="C44" s="4" t="s">
        <v>54</v>
      </c>
      <c r="D44" s="4" t="s">
        <v>55</v>
      </c>
      <c r="E44" s="4" t="s">
        <v>16</v>
      </c>
      <c r="F44" s="4" t="s">
        <v>343</v>
      </c>
      <c r="G44" s="5" t="s">
        <v>80</v>
      </c>
      <c r="H44" s="4" t="s">
        <v>81</v>
      </c>
      <c r="I44" s="4" t="s">
        <v>82</v>
      </c>
      <c r="J44" s="6"/>
      <c r="K44" s="6">
        <v>1000000000</v>
      </c>
      <c r="L44" s="6">
        <v>1000000000</v>
      </c>
      <c r="M44" s="6">
        <v>2000000000</v>
      </c>
      <c r="N44" s="6">
        <f t="shared" si="0"/>
        <v>4000000000</v>
      </c>
      <c r="O44" s="4" t="s">
        <v>60</v>
      </c>
    </row>
    <row r="45" spans="1:15" ht="75" x14ac:dyDescent="0.25">
      <c r="A45" s="4">
        <f t="shared" si="1"/>
        <v>36</v>
      </c>
      <c r="B45" s="4" t="s">
        <v>53</v>
      </c>
      <c r="C45" s="4" t="s">
        <v>54</v>
      </c>
      <c r="D45" s="4" t="s">
        <v>55</v>
      </c>
      <c r="E45" s="4" t="s">
        <v>16</v>
      </c>
      <c r="F45" s="4" t="s">
        <v>83</v>
      </c>
      <c r="G45" s="5" t="s">
        <v>84</v>
      </c>
      <c r="H45" s="4" t="s">
        <v>85</v>
      </c>
      <c r="I45" s="4" t="s">
        <v>86</v>
      </c>
      <c r="J45" s="6">
        <v>1000000000</v>
      </c>
      <c r="K45" s="6">
        <v>1000000000</v>
      </c>
      <c r="L45" s="6">
        <v>1000000000</v>
      </c>
      <c r="M45" s="6">
        <v>2000000000</v>
      </c>
      <c r="N45" s="6">
        <f t="shared" si="0"/>
        <v>5000000000</v>
      </c>
      <c r="O45" s="4" t="s">
        <v>60</v>
      </c>
    </row>
    <row r="46" spans="1:15" ht="60" x14ac:dyDescent="0.25">
      <c r="A46" s="4">
        <f t="shared" si="1"/>
        <v>37</v>
      </c>
      <c r="B46" s="4" t="s">
        <v>53</v>
      </c>
      <c r="C46" s="4" t="s">
        <v>54</v>
      </c>
      <c r="D46" s="4" t="s">
        <v>55</v>
      </c>
      <c r="E46" s="4" t="s">
        <v>16</v>
      </c>
      <c r="F46" s="4" t="s">
        <v>87</v>
      </c>
      <c r="G46" s="5" t="s">
        <v>88</v>
      </c>
      <c r="H46" s="4" t="s">
        <v>89</v>
      </c>
      <c r="I46" s="4" t="s">
        <v>90</v>
      </c>
      <c r="J46" s="6">
        <v>4100000000</v>
      </c>
      <c r="K46" s="6"/>
      <c r="L46" s="6"/>
      <c r="M46" s="6"/>
      <c r="N46" s="6">
        <f t="shared" si="0"/>
        <v>4100000000</v>
      </c>
      <c r="O46" s="4" t="s">
        <v>60</v>
      </c>
    </row>
    <row r="47" spans="1:15" ht="45" x14ac:dyDescent="0.25">
      <c r="A47" s="4">
        <f t="shared" si="1"/>
        <v>38</v>
      </c>
      <c r="B47" s="4" t="s">
        <v>53</v>
      </c>
      <c r="C47" s="4" t="s">
        <v>54</v>
      </c>
      <c r="D47" s="4" t="s">
        <v>55</v>
      </c>
      <c r="E47" s="4" t="s">
        <v>16</v>
      </c>
      <c r="F47" s="4" t="s">
        <v>91</v>
      </c>
      <c r="G47" s="5" t="s">
        <v>92</v>
      </c>
      <c r="H47" s="4" t="s">
        <v>93</v>
      </c>
      <c r="I47" s="4" t="s">
        <v>94</v>
      </c>
      <c r="J47" s="6">
        <v>4000000000</v>
      </c>
      <c r="K47" s="6"/>
      <c r="L47" s="6"/>
      <c r="M47" s="6"/>
      <c r="N47" s="6">
        <f t="shared" si="0"/>
        <v>4000000000</v>
      </c>
      <c r="O47" s="4" t="s">
        <v>60</v>
      </c>
    </row>
    <row r="48" spans="1:15" ht="75" x14ac:dyDescent="0.25">
      <c r="A48" s="4">
        <f t="shared" si="1"/>
        <v>39</v>
      </c>
      <c r="B48" s="4" t="s">
        <v>53</v>
      </c>
      <c r="C48" s="4" t="s">
        <v>54</v>
      </c>
      <c r="D48" s="4" t="s">
        <v>55</v>
      </c>
      <c r="E48" s="4" t="s">
        <v>16</v>
      </c>
      <c r="F48" s="4" t="s">
        <v>95</v>
      </c>
      <c r="G48" s="5" t="s">
        <v>96</v>
      </c>
      <c r="H48" s="4" t="s">
        <v>97</v>
      </c>
      <c r="I48" s="4" t="s">
        <v>98</v>
      </c>
      <c r="J48" s="6">
        <v>4000000000</v>
      </c>
      <c r="K48" s="6"/>
      <c r="L48" s="6"/>
      <c r="M48" s="6"/>
      <c r="N48" s="6">
        <f t="shared" si="0"/>
        <v>4000000000</v>
      </c>
      <c r="O48" s="4" t="s">
        <v>60</v>
      </c>
    </row>
    <row r="49" spans="1:15" ht="105" x14ac:dyDescent="0.25">
      <c r="A49" s="4">
        <f t="shared" si="1"/>
        <v>40</v>
      </c>
      <c r="B49" s="4" t="s">
        <v>53</v>
      </c>
      <c r="C49" s="4" t="s">
        <v>54</v>
      </c>
      <c r="D49" s="4" t="s">
        <v>55</v>
      </c>
      <c r="E49" s="4" t="s">
        <v>16</v>
      </c>
      <c r="F49" s="4" t="s">
        <v>99</v>
      </c>
      <c r="G49" s="5" t="s">
        <v>100</v>
      </c>
      <c r="H49" s="4" t="s">
        <v>101</v>
      </c>
      <c r="I49" s="4" t="s">
        <v>102</v>
      </c>
      <c r="J49" s="6">
        <v>8000000000</v>
      </c>
      <c r="K49" s="6">
        <v>8000000000</v>
      </c>
      <c r="L49" s="6"/>
      <c r="M49" s="6"/>
      <c r="N49" s="6">
        <f t="shared" si="0"/>
        <v>16000000000</v>
      </c>
      <c r="O49" s="4" t="s">
        <v>60</v>
      </c>
    </row>
    <row r="50" spans="1:15" ht="105" x14ac:dyDescent="0.25">
      <c r="A50" s="4">
        <f t="shared" si="1"/>
        <v>41</v>
      </c>
      <c r="B50" s="4" t="s">
        <v>53</v>
      </c>
      <c r="C50" s="4" t="s">
        <v>54</v>
      </c>
      <c r="D50" s="4" t="s">
        <v>55</v>
      </c>
      <c r="E50" s="4" t="s">
        <v>16</v>
      </c>
      <c r="F50" s="4" t="s">
        <v>103</v>
      </c>
      <c r="G50" s="5" t="s">
        <v>104</v>
      </c>
      <c r="H50" s="4" t="s">
        <v>105</v>
      </c>
      <c r="I50" s="4" t="s">
        <v>106</v>
      </c>
      <c r="J50" s="6">
        <v>7500000000</v>
      </c>
      <c r="K50" s="6">
        <v>3500000000</v>
      </c>
      <c r="L50" s="6"/>
      <c r="M50" s="6"/>
      <c r="N50" s="6">
        <f t="shared" si="0"/>
        <v>11000000000</v>
      </c>
      <c r="O50" s="4" t="s">
        <v>60</v>
      </c>
    </row>
    <row r="51" spans="1:15" ht="60" x14ac:dyDescent="0.25">
      <c r="A51" s="4">
        <f t="shared" si="1"/>
        <v>42</v>
      </c>
      <c r="B51" s="4" t="s">
        <v>53</v>
      </c>
      <c r="C51" s="4" t="s">
        <v>54</v>
      </c>
      <c r="D51" s="4" t="s">
        <v>55</v>
      </c>
      <c r="E51" s="4" t="s">
        <v>16</v>
      </c>
      <c r="F51" s="4" t="s">
        <v>107</v>
      </c>
      <c r="G51" s="5" t="s">
        <v>108</v>
      </c>
      <c r="H51" s="4" t="s">
        <v>109</v>
      </c>
      <c r="I51" s="4" t="s">
        <v>110</v>
      </c>
      <c r="J51" s="6">
        <f>2628570461+3171429680</f>
        <v>5800000141</v>
      </c>
      <c r="K51" s="6"/>
      <c r="L51" s="6"/>
      <c r="M51" s="6"/>
      <c r="N51" s="6">
        <f t="shared" si="0"/>
        <v>5800000141</v>
      </c>
      <c r="O51" s="4" t="s">
        <v>60</v>
      </c>
    </row>
    <row r="52" spans="1:15" ht="60" x14ac:dyDescent="0.25">
      <c r="A52" s="4">
        <f t="shared" si="1"/>
        <v>43</v>
      </c>
      <c r="B52" s="4" t="s">
        <v>53</v>
      </c>
      <c r="C52" s="4" t="s">
        <v>54</v>
      </c>
      <c r="D52" s="4" t="s">
        <v>55</v>
      </c>
      <c r="E52" s="4" t="s">
        <v>16</v>
      </c>
      <c r="F52" s="4" t="s">
        <v>111</v>
      </c>
      <c r="G52" s="5" t="s">
        <v>112</v>
      </c>
      <c r="H52" s="4" t="s">
        <v>113</v>
      </c>
      <c r="I52" s="4" t="s">
        <v>110</v>
      </c>
      <c r="J52" s="6">
        <v>1000000000</v>
      </c>
      <c r="K52" s="6"/>
      <c r="L52" s="6"/>
      <c r="M52" s="6"/>
      <c r="N52" s="6">
        <f t="shared" si="0"/>
        <v>1000000000</v>
      </c>
      <c r="O52" s="4" t="s">
        <v>60</v>
      </c>
    </row>
    <row r="53" spans="1:15" ht="90" x14ac:dyDescent="0.25">
      <c r="A53" s="4">
        <f t="shared" si="1"/>
        <v>44</v>
      </c>
      <c r="B53" s="4" t="s">
        <v>53</v>
      </c>
      <c r="C53" s="4" t="s">
        <v>54</v>
      </c>
      <c r="D53" s="4" t="s">
        <v>114</v>
      </c>
      <c r="E53" s="4" t="s">
        <v>16</v>
      </c>
      <c r="F53" s="4" t="s">
        <v>115</v>
      </c>
      <c r="G53" s="5" t="s">
        <v>116</v>
      </c>
      <c r="H53" s="4" t="s">
        <v>117</v>
      </c>
      <c r="I53" s="4" t="s">
        <v>118</v>
      </c>
      <c r="J53" s="6">
        <v>1000000000</v>
      </c>
      <c r="K53" s="6"/>
      <c r="L53" s="6">
        <v>1000000000</v>
      </c>
      <c r="M53" s="6">
        <v>5000000000</v>
      </c>
      <c r="N53" s="6">
        <f t="shared" si="0"/>
        <v>7000000000</v>
      </c>
      <c r="O53" s="4" t="s">
        <v>60</v>
      </c>
    </row>
    <row r="54" spans="1:15" ht="45" x14ac:dyDescent="0.25">
      <c r="A54" s="4">
        <f t="shared" si="1"/>
        <v>45</v>
      </c>
      <c r="B54" s="4" t="s">
        <v>53</v>
      </c>
      <c r="C54" s="4" t="s">
        <v>54</v>
      </c>
      <c r="D54" s="4" t="s">
        <v>114</v>
      </c>
      <c r="E54" s="4" t="s">
        <v>16</v>
      </c>
      <c r="F54" s="4" t="s">
        <v>119</v>
      </c>
      <c r="G54" s="5" t="s">
        <v>120</v>
      </c>
      <c r="H54" s="4" t="s">
        <v>121</v>
      </c>
      <c r="I54" s="4" t="s">
        <v>122</v>
      </c>
      <c r="J54" s="6">
        <v>13000000000</v>
      </c>
      <c r="K54" s="6">
        <v>3000000000</v>
      </c>
      <c r="L54" s="6"/>
      <c r="M54" s="6"/>
      <c r="N54" s="6">
        <f t="shared" si="0"/>
        <v>16000000000</v>
      </c>
      <c r="O54" s="4" t="s">
        <v>60</v>
      </c>
    </row>
    <row r="55" spans="1:15" ht="60" x14ac:dyDescent="0.25">
      <c r="A55" s="4">
        <f t="shared" si="1"/>
        <v>46</v>
      </c>
      <c r="B55" s="4" t="s">
        <v>53</v>
      </c>
      <c r="C55" s="4" t="s">
        <v>54</v>
      </c>
      <c r="D55" s="4" t="s">
        <v>114</v>
      </c>
      <c r="E55" s="4" t="s">
        <v>16</v>
      </c>
      <c r="F55" s="4" t="s">
        <v>123</v>
      </c>
      <c r="G55" s="5" t="s">
        <v>124</v>
      </c>
      <c r="H55" s="4" t="s">
        <v>125</v>
      </c>
      <c r="I55" s="4" t="s">
        <v>126</v>
      </c>
      <c r="J55" s="6">
        <v>5000000000</v>
      </c>
      <c r="K55" s="6">
        <v>3000000000</v>
      </c>
      <c r="L55" s="6">
        <v>5000000000</v>
      </c>
      <c r="M55" s="6">
        <v>5000000000</v>
      </c>
      <c r="N55" s="6">
        <f t="shared" si="0"/>
        <v>18000000000</v>
      </c>
      <c r="O55" s="4" t="s">
        <v>60</v>
      </c>
    </row>
    <row r="56" spans="1:15" ht="60" x14ac:dyDescent="0.25">
      <c r="A56" s="4">
        <f t="shared" si="1"/>
        <v>47</v>
      </c>
      <c r="B56" s="4" t="s">
        <v>53</v>
      </c>
      <c r="C56" s="4" t="s">
        <v>54</v>
      </c>
      <c r="D56" s="4" t="s">
        <v>114</v>
      </c>
      <c r="E56" s="4" t="s">
        <v>16</v>
      </c>
      <c r="F56" s="4" t="s">
        <v>127</v>
      </c>
      <c r="G56" s="5" t="s">
        <v>128</v>
      </c>
      <c r="H56" s="4" t="s">
        <v>129</v>
      </c>
      <c r="I56" s="4" t="s">
        <v>130</v>
      </c>
      <c r="J56" s="6">
        <v>5000000000</v>
      </c>
      <c r="K56" s="6">
        <v>1000000000</v>
      </c>
      <c r="L56" s="6">
        <v>3000000000</v>
      </c>
      <c r="M56" s="6">
        <v>3000000000</v>
      </c>
      <c r="N56" s="6">
        <f t="shared" si="0"/>
        <v>12000000000</v>
      </c>
      <c r="O56" s="4" t="s">
        <v>60</v>
      </c>
    </row>
    <row r="57" spans="1:15" ht="60" x14ac:dyDescent="0.25">
      <c r="A57" s="4">
        <f t="shared" si="1"/>
        <v>48</v>
      </c>
      <c r="B57" s="4" t="s">
        <v>53</v>
      </c>
      <c r="C57" s="4" t="s">
        <v>54</v>
      </c>
      <c r="D57" s="4" t="s">
        <v>114</v>
      </c>
      <c r="E57" s="4" t="s">
        <v>16</v>
      </c>
      <c r="F57" s="4" t="s">
        <v>131</v>
      </c>
      <c r="G57" s="5" t="s">
        <v>132</v>
      </c>
      <c r="H57" s="4" t="s">
        <v>133</v>
      </c>
      <c r="I57" s="4" t="s">
        <v>134</v>
      </c>
      <c r="J57" s="6">
        <v>2000000000</v>
      </c>
      <c r="K57" s="6">
        <v>2000000000</v>
      </c>
      <c r="L57" s="6">
        <f>5000000000</f>
        <v>5000000000</v>
      </c>
      <c r="M57" s="6">
        <f>3000000000</f>
        <v>3000000000</v>
      </c>
      <c r="N57" s="6">
        <f t="shared" si="0"/>
        <v>12000000000</v>
      </c>
      <c r="O57" s="4" t="s">
        <v>60</v>
      </c>
    </row>
    <row r="58" spans="1:15" ht="45" x14ac:dyDescent="0.25">
      <c r="A58" s="4">
        <f t="shared" si="1"/>
        <v>49</v>
      </c>
      <c r="B58" s="4" t="s">
        <v>53</v>
      </c>
      <c r="C58" s="4" t="s">
        <v>54</v>
      </c>
      <c r="D58" s="4" t="s">
        <v>114</v>
      </c>
      <c r="E58" s="4" t="s">
        <v>16</v>
      </c>
      <c r="F58" s="4" t="s">
        <v>343</v>
      </c>
      <c r="G58" s="5" t="s">
        <v>135</v>
      </c>
      <c r="H58" s="4" t="s">
        <v>136</v>
      </c>
      <c r="I58" s="4" t="s">
        <v>137</v>
      </c>
      <c r="J58" s="6"/>
      <c r="K58" s="6">
        <v>1000000000</v>
      </c>
      <c r="L58" s="6">
        <v>1000000000</v>
      </c>
      <c r="M58" s="6">
        <v>1000000000</v>
      </c>
      <c r="N58" s="6">
        <f t="shared" si="0"/>
        <v>3000000000</v>
      </c>
      <c r="O58" s="4" t="s">
        <v>60</v>
      </c>
    </row>
    <row r="59" spans="1:15" ht="45" x14ac:dyDescent="0.25">
      <c r="A59" s="4">
        <f t="shared" si="1"/>
        <v>50</v>
      </c>
      <c r="B59" s="4" t="s">
        <v>53</v>
      </c>
      <c r="C59" s="4" t="s">
        <v>54</v>
      </c>
      <c r="D59" s="4" t="s">
        <v>138</v>
      </c>
      <c r="E59" s="4" t="s">
        <v>16</v>
      </c>
      <c r="F59" s="4" t="s">
        <v>139</v>
      </c>
      <c r="G59" s="5" t="s">
        <v>140</v>
      </c>
      <c r="H59" s="4" t="s">
        <v>141</v>
      </c>
      <c r="I59" s="4" t="s">
        <v>142</v>
      </c>
      <c r="J59" s="6">
        <v>21088759233</v>
      </c>
      <c r="K59" s="6">
        <v>11106979500</v>
      </c>
      <c r="L59" s="6">
        <v>18000000000</v>
      </c>
      <c r="M59" s="6">
        <v>19000000000</v>
      </c>
      <c r="N59" s="6">
        <f t="shared" si="0"/>
        <v>69195738733</v>
      </c>
      <c r="O59" s="4" t="s">
        <v>60</v>
      </c>
    </row>
    <row r="60" spans="1:15" ht="60" x14ac:dyDescent="0.25">
      <c r="A60" s="4">
        <f t="shared" si="1"/>
        <v>51</v>
      </c>
      <c r="B60" s="4" t="s">
        <v>53</v>
      </c>
      <c r="C60" s="4" t="s">
        <v>54</v>
      </c>
      <c r="D60" s="4" t="s">
        <v>138</v>
      </c>
      <c r="E60" s="4" t="s">
        <v>16</v>
      </c>
      <c r="F60" s="4" t="s">
        <v>143</v>
      </c>
      <c r="G60" s="5" t="s">
        <v>144</v>
      </c>
      <c r="H60" s="4" t="s">
        <v>145</v>
      </c>
      <c r="I60" s="4" t="s">
        <v>146</v>
      </c>
      <c r="J60" s="6">
        <f>5446600000+1553400000</f>
        <v>7000000000</v>
      </c>
      <c r="K60" s="6">
        <v>5000000000</v>
      </c>
      <c r="L60" s="6">
        <v>5000000000</v>
      </c>
      <c r="M60" s="6"/>
      <c r="N60" s="6">
        <f t="shared" si="0"/>
        <v>17000000000</v>
      </c>
      <c r="O60" s="4" t="s">
        <v>60</v>
      </c>
    </row>
    <row r="61" spans="1:15" ht="90" x14ac:dyDescent="0.25">
      <c r="A61" s="4">
        <f t="shared" si="1"/>
        <v>52</v>
      </c>
      <c r="B61" s="4" t="s">
        <v>53</v>
      </c>
      <c r="C61" s="4" t="s">
        <v>54</v>
      </c>
      <c r="D61" s="4" t="s">
        <v>138</v>
      </c>
      <c r="E61" s="4" t="s">
        <v>16</v>
      </c>
      <c r="F61" s="4" t="s">
        <v>343</v>
      </c>
      <c r="G61" s="5" t="s">
        <v>147</v>
      </c>
      <c r="H61" s="4" t="s">
        <v>148</v>
      </c>
      <c r="I61" s="4" t="s">
        <v>344</v>
      </c>
      <c r="J61" s="6"/>
      <c r="K61" s="6">
        <v>5500000000</v>
      </c>
      <c r="L61" s="6">
        <v>12500000000</v>
      </c>
      <c r="M61" s="6">
        <v>20000000000</v>
      </c>
      <c r="N61" s="6">
        <f t="shared" si="0"/>
        <v>38000000000</v>
      </c>
      <c r="O61" s="4" t="s">
        <v>60</v>
      </c>
    </row>
    <row r="62" spans="1:15" ht="60" x14ac:dyDescent="0.25">
      <c r="A62" s="4">
        <f t="shared" si="1"/>
        <v>53</v>
      </c>
      <c r="B62" s="4" t="s">
        <v>53</v>
      </c>
      <c r="C62" s="4" t="s">
        <v>54</v>
      </c>
      <c r="D62" s="4" t="s">
        <v>138</v>
      </c>
      <c r="E62" s="4" t="s">
        <v>16</v>
      </c>
      <c r="F62" s="4" t="s">
        <v>46</v>
      </c>
      <c r="G62" s="5" t="s">
        <v>47</v>
      </c>
      <c r="H62" s="4" t="s">
        <v>149</v>
      </c>
      <c r="I62" s="7" t="s">
        <v>150</v>
      </c>
      <c r="J62" s="8">
        <v>475000100</v>
      </c>
      <c r="K62" s="6"/>
      <c r="L62" s="6"/>
      <c r="M62" s="6"/>
      <c r="N62" s="6">
        <f t="shared" si="0"/>
        <v>475000100</v>
      </c>
      <c r="O62" s="4" t="s">
        <v>50</v>
      </c>
    </row>
    <row r="63" spans="1:15" ht="45" x14ac:dyDescent="0.25">
      <c r="A63" s="4">
        <f t="shared" si="1"/>
        <v>54</v>
      </c>
      <c r="B63" s="4" t="s">
        <v>53</v>
      </c>
      <c r="C63" s="4" t="s">
        <v>54</v>
      </c>
      <c r="D63" s="4" t="s">
        <v>138</v>
      </c>
      <c r="E63" s="4" t="s">
        <v>16</v>
      </c>
      <c r="F63" s="4" t="s">
        <v>46</v>
      </c>
      <c r="G63" s="5" t="s">
        <v>47</v>
      </c>
      <c r="H63" s="4" t="s">
        <v>149</v>
      </c>
      <c r="I63" s="4" t="s">
        <v>151</v>
      </c>
      <c r="J63" s="8">
        <v>1360940560</v>
      </c>
      <c r="K63" s="6">
        <v>500000000</v>
      </c>
      <c r="L63" s="6"/>
      <c r="M63" s="6"/>
      <c r="N63" s="6">
        <f t="shared" si="0"/>
        <v>1860940560</v>
      </c>
      <c r="O63" s="4" t="s">
        <v>50</v>
      </c>
    </row>
    <row r="64" spans="1:15" ht="75" x14ac:dyDescent="0.25">
      <c r="A64" s="4">
        <f t="shared" si="1"/>
        <v>55</v>
      </c>
      <c r="B64" s="4" t="s">
        <v>152</v>
      </c>
      <c r="C64" s="4" t="s">
        <v>153</v>
      </c>
      <c r="D64" s="4" t="s">
        <v>154</v>
      </c>
      <c r="E64" s="4" t="s">
        <v>16</v>
      </c>
      <c r="F64" s="4" t="s">
        <v>155</v>
      </c>
      <c r="G64" s="5" t="s">
        <v>156</v>
      </c>
      <c r="H64" s="4" t="s">
        <v>157</v>
      </c>
      <c r="I64" s="4" t="s">
        <v>158</v>
      </c>
      <c r="J64" s="6">
        <v>200000000</v>
      </c>
      <c r="K64" s="6">
        <v>600000000</v>
      </c>
      <c r="L64" s="6">
        <v>700000000</v>
      </c>
      <c r="M64" s="6">
        <v>800000000</v>
      </c>
      <c r="N64" s="6">
        <f t="shared" si="0"/>
        <v>2300000000</v>
      </c>
      <c r="O64" s="4" t="s">
        <v>159</v>
      </c>
    </row>
    <row r="65" spans="1:15" ht="75" x14ac:dyDescent="0.25">
      <c r="A65" s="4">
        <f t="shared" si="1"/>
        <v>56</v>
      </c>
      <c r="B65" s="4" t="s">
        <v>152</v>
      </c>
      <c r="C65" s="4" t="s">
        <v>153</v>
      </c>
      <c r="D65" s="4" t="s">
        <v>154</v>
      </c>
      <c r="E65" s="4" t="s">
        <v>16</v>
      </c>
      <c r="F65" s="4" t="s">
        <v>155</v>
      </c>
      <c r="G65" s="5" t="s">
        <v>156</v>
      </c>
      <c r="H65" s="4" t="s">
        <v>157</v>
      </c>
      <c r="I65" s="4" t="s">
        <v>160</v>
      </c>
      <c r="J65" s="6">
        <v>200000000</v>
      </c>
      <c r="K65" s="6">
        <v>475000000</v>
      </c>
      <c r="L65" s="6">
        <v>550000000</v>
      </c>
      <c r="M65" s="6">
        <v>625000000</v>
      </c>
      <c r="N65" s="6">
        <f t="shared" si="0"/>
        <v>1850000000</v>
      </c>
      <c r="O65" s="4" t="s">
        <v>159</v>
      </c>
    </row>
    <row r="66" spans="1:15" ht="105" x14ac:dyDescent="0.25">
      <c r="A66" s="4">
        <f t="shared" si="1"/>
        <v>57</v>
      </c>
      <c r="B66" s="4" t="s">
        <v>152</v>
      </c>
      <c r="C66" s="4" t="s">
        <v>161</v>
      </c>
      <c r="D66" s="4" t="s">
        <v>162</v>
      </c>
      <c r="E66" s="4" t="s">
        <v>16</v>
      </c>
      <c r="F66" s="4" t="s">
        <v>163</v>
      </c>
      <c r="G66" s="5" t="s">
        <v>164</v>
      </c>
      <c r="H66" s="4" t="s">
        <v>165</v>
      </c>
      <c r="I66" s="4" t="s">
        <v>345</v>
      </c>
      <c r="J66" s="6">
        <v>62850000</v>
      </c>
      <c r="K66" s="6">
        <v>356150000</v>
      </c>
      <c r="L66" s="6"/>
      <c r="M66" s="6"/>
      <c r="N66" s="6">
        <f t="shared" si="0"/>
        <v>419000000</v>
      </c>
      <c r="O66" s="4" t="s">
        <v>166</v>
      </c>
    </row>
    <row r="67" spans="1:15" ht="60" x14ac:dyDescent="0.25">
      <c r="A67" s="4">
        <f t="shared" si="1"/>
        <v>58</v>
      </c>
      <c r="B67" s="4" t="s">
        <v>152</v>
      </c>
      <c r="C67" s="4" t="s">
        <v>161</v>
      </c>
      <c r="D67" s="4" t="s">
        <v>162</v>
      </c>
      <c r="E67" s="4" t="s">
        <v>16</v>
      </c>
      <c r="F67" s="4" t="s">
        <v>163</v>
      </c>
      <c r="G67" s="5" t="s">
        <v>164</v>
      </c>
      <c r="H67" s="4" t="s">
        <v>165</v>
      </c>
      <c r="I67" s="4" t="s">
        <v>346</v>
      </c>
      <c r="J67" s="6">
        <v>1950000</v>
      </c>
      <c r="K67" s="6">
        <v>11050000</v>
      </c>
      <c r="L67" s="6"/>
      <c r="M67" s="6"/>
      <c r="N67" s="6">
        <f t="shared" si="0"/>
        <v>13000000</v>
      </c>
      <c r="O67" s="4" t="s">
        <v>166</v>
      </c>
    </row>
    <row r="68" spans="1:15" ht="120" x14ac:dyDescent="0.25">
      <c r="A68" s="4">
        <f t="shared" si="1"/>
        <v>59</v>
      </c>
      <c r="B68" s="4" t="s">
        <v>152</v>
      </c>
      <c r="C68" s="4" t="s">
        <v>161</v>
      </c>
      <c r="D68" s="4" t="s">
        <v>162</v>
      </c>
      <c r="E68" s="4" t="s">
        <v>16</v>
      </c>
      <c r="F68" s="4" t="s">
        <v>163</v>
      </c>
      <c r="G68" s="5" t="s">
        <v>164</v>
      </c>
      <c r="H68" s="4" t="s">
        <v>165</v>
      </c>
      <c r="I68" s="4" t="s">
        <v>347</v>
      </c>
      <c r="J68" s="6">
        <v>2520000</v>
      </c>
      <c r="K68" s="6">
        <v>14280000</v>
      </c>
      <c r="L68" s="6"/>
      <c r="M68" s="6"/>
      <c r="N68" s="6">
        <f t="shared" si="0"/>
        <v>16800000</v>
      </c>
      <c r="O68" s="4" t="s">
        <v>166</v>
      </c>
    </row>
    <row r="69" spans="1:15" ht="105" x14ac:dyDescent="0.25">
      <c r="A69" s="4">
        <f t="shared" si="1"/>
        <v>60</v>
      </c>
      <c r="B69" s="4" t="s">
        <v>152</v>
      </c>
      <c r="C69" s="4" t="s">
        <v>161</v>
      </c>
      <c r="D69" s="4" t="s">
        <v>162</v>
      </c>
      <c r="E69" s="4" t="s">
        <v>16</v>
      </c>
      <c r="F69" s="4" t="s">
        <v>163</v>
      </c>
      <c r="G69" s="5" t="s">
        <v>164</v>
      </c>
      <c r="H69" s="4" t="s">
        <v>165</v>
      </c>
      <c r="I69" s="4" t="s">
        <v>348</v>
      </c>
      <c r="J69" s="6">
        <v>536790000</v>
      </c>
      <c r="K69" s="6">
        <v>3041810000</v>
      </c>
      <c r="L69" s="6"/>
      <c r="M69" s="6"/>
      <c r="N69" s="6">
        <f t="shared" si="0"/>
        <v>3578600000</v>
      </c>
      <c r="O69" s="4" t="s">
        <v>166</v>
      </c>
    </row>
    <row r="70" spans="1:15" ht="150" x14ac:dyDescent="0.25">
      <c r="A70" s="4">
        <f t="shared" si="1"/>
        <v>61</v>
      </c>
      <c r="B70" s="4" t="s">
        <v>152</v>
      </c>
      <c r="C70" s="4" t="s">
        <v>161</v>
      </c>
      <c r="D70" s="4" t="s">
        <v>162</v>
      </c>
      <c r="E70" s="4" t="s">
        <v>16</v>
      </c>
      <c r="F70" s="4" t="s">
        <v>163</v>
      </c>
      <c r="G70" s="5" t="s">
        <v>164</v>
      </c>
      <c r="H70" s="4" t="s">
        <v>165</v>
      </c>
      <c r="I70" s="4" t="s">
        <v>349</v>
      </c>
      <c r="J70" s="6">
        <v>32850000</v>
      </c>
      <c r="K70" s="6">
        <v>186150000</v>
      </c>
      <c r="L70" s="6"/>
      <c r="M70" s="6"/>
      <c r="N70" s="6">
        <f t="shared" si="0"/>
        <v>219000000</v>
      </c>
      <c r="O70" s="4" t="s">
        <v>166</v>
      </c>
    </row>
    <row r="71" spans="1:15" ht="75" x14ac:dyDescent="0.25">
      <c r="A71" s="4">
        <f t="shared" si="1"/>
        <v>62</v>
      </c>
      <c r="B71" s="4" t="s">
        <v>152</v>
      </c>
      <c r="C71" s="4" t="s">
        <v>161</v>
      </c>
      <c r="D71" s="4" t="s">
        <v>162</v>
      </c>
      <c r="E71" s="4" t="s">
        <v>16</v>
      </c>
      <c r="F71" s="4" t="s">
        <v>163</v>
      </c>
      <c r="G71" s="5" t="s">
        <v>164</v>
      </c>
      <c r="H71" s="4" t="s">
        <v>165</v>
      </c>
      <c r="I71" s="4" t="s">
        <v>350</v>
      </c>
      <c r="J71" s="6">
        <f>21600000</f>
        <v>21600000</v>
      </c>
      <c r="K71" s="6">
        <v>122400000</v>
      </c>
      <c r="L71" s="6"/>
      <c r="M71" s="6"/>
      <c r="N71" s="6">
        <f t="shared" si="0"/>
        <v>144000000</v>
      </c>
      <c r="O71" s="4" t="s">
        <v>166</v>
      </c>
    </row>
    <row r="72" spans="1:15" ht="105" x14ac:dyDescent="0.25">
      <c r="A72" s="4">
        <f t="shared" si="1"/>
        <v>63</v>
      </c>
      <c r="B72" s="4" t="s">
        <v>152</v>
      </c>
      <c r="C72" s="4" t="s">
        <v>161</v>
      </c>
      <c r="D72" s="4" t="s">
        <v>162</v>
      </c>
      <c r="E72" s="4" t="s">
        <v>16</v>
      </c>
      <c r="F72" s="4" t="s">
        <v>163</v>
      </c>
      <c r="G72" s="5" t="s">
        <v>164</v>
      </c>
      <c r="H72" s="4" t="s">
        <v>165</v>
      </c>
      <c r="I72" s="4" t="s">
        <v>351</v>
      </c>
      <c r="J72" s="6">
        <v>309825000</v>
      </c>
      <c r="K72" s="6">
        <v>1755675000</v>
      </c>
      <c r="L72" s="6"/>
      <c r="M72" s="6"/>
      <c r="N72" s="6">
        <f t="shared" si="0"/>
        <v>2065500000</v>
      </c>
      <c r="O72" s="4" t="s">
        <v>166</v>
      </c>
    </row>
    <row r="73" spans="1:15" ht="90" x14ac:dyDescent="0.25">
      <c r="A73" s="4">
        <f t="shared" si="1"/>
        <v>64</v>
      </c>
      <c r="B73" s="4" t="s">
        <v>152</v>
      </c>
      <c r="C73" s="4" t="s">
        <v>161</v>
      </c>
      <c r="D73" s="4" t="s">
        <v>162</v>
      </c>
      <c r="E73" s="4" t="s">
        <v>16</v>
      </c>
      <c r="F73" s="4" t="s">
        <v>163</v>
      </c>
      <c r="G73" s="5" t="s">
        <v>164</v>
      </c>
      <c r="H73" s="4" t="s">
        <v>165</v>
      </c>
      <c r="I73" s="4" t="s">
        <v>352</v>
      </c>
      <c r="J73" s="6">
        <v>1800000</v>
      </c>
      <c r="K73" s="6">
        <v>10200000</v>
      </c>
      <c r="L73" s="6"/>
      <c r="M73" s="6"/>
      <c r="N73" s="6">
        <f t="shared" si="0"/>
        <v>12000000</v>
      </c>
      <c r="O73" s="4" t="s">
        <v>166</v>
      </c>
    </row>
    <row r="74" spans="1:15" ht="75" x14ac:dyDescent="0.25">
      <c r="A74" s="4">
        <f t="shared" si="1"/>
        <v>65</v>
      </c>
      <c r="B74" s="4" t="s">
        <v>152</v>
      </c>
      <c r="C74" s="4" t="s">
        <v>161</v>
      </c>
      <c r="D74" s="4" t="s">
        <v>162</v>
      </c>
      <c r="E74" s="4" t="s">
        <v>16</v>
      </c>
      <c r="F74" s="4" t="s">
        <v>163</v>
      </c>
      <c r="G74" s="5" t="s">
        <v>164</v>
      </c>
      <c r="H74" s="4" t="s">
        <v>165</v>
      </c>
      <c r="I74" s="4" t="s">
        <v>167</v>
      </c>
      <c r="J74" s="6">
        <v>74250000</v>
      </c>
      <c r="K74" s="6">
        <v>420750000</v>
      </c>
      <c r="L74" s="6"/>
      <c r="M74" s="6"/>
      <c r="N74" s="6">
        <f t="shared" si="0"/>
        <v>495000000</v>
      </c>
      <c r="O74" s="4" t="s">
        <v>166</v>
      </c>
    </row>
    <row r="75" spans="1:15" ht="105" x14ac:dyDescent="0.25">
      <c r="A75" s="4">
        <f t="shared" si="1"/>
        <v>66</v>
      </c>
      <c r="B75" s="4" t="s">
        <v>152</v>
      </c>
      <c r="C75" s="4" t="s">
        <v>161</v>
      </c>
      <c r="D75" s="4" t="s">
        <v>162</v>
      </c>
      <c r="E75" s="4" t="s">
        <v>16</v>
      </c>
      <c r="F75" s="4" t="s">
        <v>163</v>
      </c>
      <c r="G75" s="5" t="s">
        <v>164</v>
      </c>
      <c r="H75" s="4" t="s">
        <v>165</v>
      </c>
      <c r="I75" s="4" t="s">
        <v>353</v>
      </c>
      <c r="J75" s="6">
        <v>225152458</v>
      </c>
      <c r="K75" s="6">
        <v>1006272240</v>
      </c>
      <c r="L75" s="6"/>
      <c r="M75" s="6"/>
      <c r="N75" s="6">
        <f t="shared" ref="N75:N138" si="2">SUM(J75:M75)</f>
        <v>1231424698</v>
      </c>
      <c r="O75" s="4" t="s">
        <v>166</v>
      </c>
    </row>
    <row r="76" spans="1:15" ht="120" x14ac:dyDescent="0.25">
      <c r="A76" s="4">
        <f t="shared" ref="A76:A139" si="3">+A75+1</f>
        <v>67</v>
      </c>
      <c r="B76" s="4" t="s">
        <v>152</v>
      </c>
      <c r="C76" s="4" t="s">
        <v>161</v>
      </c>
      <c r="D76" s="4" t="s">
        <v>162</v>
      </c>
      <c r="E76" s="4" t="s">
        <v>16</v>
      </c>
      <c r="F76" s="4" t="s">
        <v>163</v>
      </c>
      <c r="G76" s="5" t="s">
        <v>164</v>
      </c>
      <c r="H76" s="4" t="s">
        <v>165</v>
      </c>
      <c r="I76" s="4" t="s">
        <v>354</v>
      </c>
      <c r="J76" s="6">
        <v>265584439</v>
      </c>
      <c r="K76" s="6">
        <v>1235386799</v>
      </c>
      <c r="L76" s="6"/>
      <c r="M76" s="6"/>
      <c r="N76" s="6">
        <f t="shared" si="2"/>
        <v>1500971238</v>
      </c>
      <c r="O76" s="4" t="s">
        <v>166</v>
      </c>
    </row>
    <row r="77" spans="1:15" ht="120" x14ac:dyDescent="0.25">
      <c r="A77" s="4">
        <f t="shared" si="3"/>
        <v>68</v>
      </c>
      <c r="B77" s="4" t="s">
        <v>152</v>
      </c>
      <c r="C77" s="4" t="s">
        <v>161</v>
      </c>
      <c r="D77" s="4" t="s">
        <v>162</v>
      </c>
      <c r="E77" s="4" t="s">
        <v>16</v>
      </c>
      <c r="F77" s="4" t="s">
        <v>163</v>
      </c>
      <c r="G77" s="5" t="s">
        <v>164</v>
      </c>
      <c r="H77" s="4" t="s">
        <v>165</v>
      </c>
      <c r="I77" s="4" t="s">
        <v>355</v>
      </c>
      <c r="J77" s="6">
        <v>391280196</v>
      </c>
      <c r="K77" s="6">
        <v>1947662758</v>
      </c>
      <c r="L77" s="6"/>
      <c r="M77" s="6"/>
      <c r="N77" s="6">
        <f t="shared" si="2"/>
        <v>2338942954</v>
      </c>
      <c r="O77" s="4" t="s">
        <v>166</v>
      </c>
    </row>
    <row r="78" spans="1:15" ht="60" x14ac:dyDescent="0.25">
      <c r="A78" s="4">
        <f t="shared" si="3"/>
        <v>69</v>
      </c>
      <c r="B78" s="4" t="s">
        <v>152</v>
      </c>
      <c r="C78" s="4" t="s">
        <v>161</v>
      </c>
      <c r="D78" s="4" t="s">
        <v>162</v>
      </c>
      <c r="E78" s="4" t="s">
        <v>16</v>
      </c>
      <c r="F78" s="4" t="s">
        <v>163</v>
      </c>
      <c r="G78" s="5" t="s">
        <v>164</v>
      </c>
      <c r="H78" s="4" t="s">
        <v>165</v>
      </c>
      <c r="I78" s="4" t="s">
        <v>356</v>
      </c>
      <c r="J78" s="6">
        <v>129801021</v>
      </c>
      <c r="K78" s="6"/>
      <c r="L78" s="6"/>
      <c r="M78" s="6"/>
      <c r="N78" s="6">
        <f t="shared" si="2"/>
        <v>129801021</v>
      </c>
      <c r="O78" s="4" t="s">
        <v>166</v>
      </c>
    </row>
    <row r="79" spans="1:15" ht="45" x14ac:dyDescent="0.25">
      <c r="A79" s="4">
        <f t="shared" si="3"/>
        <v>70</v>
      </c>
      <c r="B79" s="4" t="s">
        <v>152</v>
      </c>
      <c r="C79" s="4" t="s">
        <v>161</v>
      </c>
      <c r="D79" s="4" t="s">
        <v>162</v>
      </c>
      <c r="E79" s="4" t="s">
        <v>16</v>
      </c>
      <c r="F79" s="4" t="s">
        <v>163</v>
      </c>
      <c r="G79" s="5" t="s">
        <v>164</v>
      </c>
      <c r="H79" s="4" t="s">
        <v>165</v>
      </c>
      <c r="I79" s="4" t="s">
        <v>357</v>
      </c>
      <c r="J79" s="6">
        <v>224936225</v>
      </c>
      <c r="K79" s="6"/>
      <c r="L79" s="6"/>
      <c r="M79" s="6"/>
      <c r="N79" s="6">
        <f t="shared" si="2"/>
        <v>224936225</v>
      </c>
      <c r="O79" s="4" t="s">
        <v>166</v>
      </c>
    </row>
    <row r="80" spans="1:15" ht="45" x14ac:dyDescent="0.25">
      <c r="A80" s="4">
        <f t="shared" si="3"/>
        <v>71</v>
      </c>
      <c r="B80" s="4" t="s">
        <v>152</v>
      </c>
      <c r="C80" s="4" t="s">
        <v>161</v>
      </c>
      <c r="D80" s="4" t="s">
        <v>162</v>
      </c>
      <c r="E80" s="4" t="s">
        <v>16</v>
      </c>
      <c r="F80" s="4" t="s">
        <v>163</v>
      </c>
      <c r="G80" s="5" t="s">
        <v>164</v>
      </c>
      <c r="H80" s="4" t="s">
        <v>165</v>
      </c>
      <c r="I80" s="4" t="s">
        <v>358</v>
      </c>
      <c r="J80" s="6">
        <v>248871978</v>
      </c>
      <c r="K80" s="6"/>
      <c r="L80" s="6"/>
      <c r="M80" s="6"/>
      <c r="N80" s="6">
        <f t="shared" si="2"/>
        <v>248871978</v>
      </c>
      <c r="O80" s="4" t="s">
        <v>166</v>
      </c>
    </row>
    <row r="81" spans="1:15" ht="45" x14ac:dyDescent="0.25">
      <c r="A81" s="4">
        <f t="shared" si="3"/>
        <v>72</v>
      </c>
      <c r="B81" s="4" t="s">
        <v>152</v>
      </c>
      <c r="C81" s="4" t="s">
        <v>161</v>
      </c>
      <c r="D81" s="4" t="s">
        <v>162</v>
      </c>
      <c r="E81" s="4" t="s">
        <v>16</v>
      </c>
      <c r="F81" s="4" t="s">
        <v>163</v>
      </c>
      <c r="G81" s="5" t="s">
        <v>164</v>
      </c>
      <c r="H81" s="4" t="s">
        <v>165</v>
      </c>
      <c r="I81" s="4" t="s">
        <v>359</v>
      </c>
      <c r="J81" s="6">
        <v>50000000</v>
      </c>
      <c r="K81" s="6"/>
      <c r="L81" s="6"/>
      <c r="M81" s="6"/>
      <c r="N81" s="6">
        <f t="shared" si="2"/>
        <v>50000000</v>
      </c>
      <c r="O81" s="4" t="s">
        <v>166</v>
      </c>
    </row>
    <row r="82" spans="1:15" ht="45" x14ac:dyDescent="0.25">
      <c r="A82" s="4">
        <f t="shared" si="3"/>
        <v>73</v>
      </c>
      <c r="B82" s="4" t="s">
        <v>152</v>
      </c>
      <c r="C82" s="4" t="s">
        <v>161</v>
      </c>
      <c r="D82" s="4" t="s">
        <v>162</v>
      </c>
      <c r="E82" s="4" t="s">
        <v>16</v>
      </c>
      <c r="F82" s="4" t="s">
        <v>163</v>
      </c>
      <c r="G82" s="5" t="s">
        <v>164</v>
      </c>
      <c r="H82" s="4" t="s">
        <v>165</v>
      </c>
      <c r="I82" s="4" t="s">
        <v>360</v>
      </c>
      <c r="J82" s="6">
        <v>106896914</v>
      </c>
      <c r="K82" s="6"/>
      <c r="L82" s="6"/>
      <c r="M82" s="6"/>
      <c r="N82" s="6">
        <f t="shared" si="2"/>
        <v>106896914</v>
      </c>
      <c r="O82" s="4" t="s">
        <v>166</v>
      </c>
    </row>
    <row r="83" spans="1:15" ht="45" x14ac:dyDescent="0.25">
      <c r="A83" s="4">
        <f t="shared" si="3"/>
        <v>74</v>
      </c>
      <c r="B83" s="4" t="s">
        <v>152</v>
      </c>
      <c r="C83" s="4" t="s">
        <v>161</v>
      </c>
      <c r="D83" s="4" t="s">
        <v>162</v>
      </c>
      <c r="E83" s="4" t="s">
        <v>16</v>
      </c>
      <c r="F83" s="4" t="s">
        <v>163</v>
      </c>
      <c r="G83" s="5" t="s">
        <v>164</v>
      </c>
      <c r="H83" s="4" t="s">
        <v>165</v>
      </c>
      <c r="I83" s="4" t="s">
        <v>361</v>
      </c>
      <c r="J83" s="6">
        <v>788495916</v>
      </c>
      <c r="K83" s="6"/>
      <c r="L83" s="6">
        <f>SUBTOTAL(9,L79:L82)</f>
        <v>0</v>
      </c>
      <c r="M83" s="6">
        <f>SUBTOTAL(9,M79:M82)</f>
        <v>0</v>
      </c>
      <c r="N83" s="6">
        <f t="shared" si="2"/>
        <v>788495916</v>
      </c>
      <c r="O83" s="4" t="s">
        <v>166</v>
      </c>
    </row>
    <row r="84" spans="1:15" ht="45" x14ac:dyDescent="0.25">
      <c r="A84" s="4">
        <f t="shared" si="3"/>
        <v>75</v>
      </c>
      <c r="B84" s="4" t="s">
        <v>152</v>
      </c>
      <c r="C84" s="4" t="s">
        <v>161</v>
      </c>
      <c r="D84" s="4" t="s">
        <v>162</v>
      </c>
      <c r="E84" s="4" t="s">
        <v>16</v>
      </c>
      <c r="F84" s="4" t="s">
        <v>163</v>
      </c>
      <c r="G84" s="5" t="s">
        <v>164</v>
      </c>
      <c r="H84" s="4" t="s">
        <v>165</v>
      </c>
      <c r="I84" s="4" t="s">
        <v>362</v>
      </c>
      <c r="J84" s="6">
        <v>361420898</v>
      </c>
      <c r="K84" s="6"/>
      <c r="L84" s="6"/>
      <c r="M84" s="6"/>
      <c r="N84" s="6">
        <f t="shared" si="2"/>
        <v>361420898</v>
      </c>
      <c r="O84" s="4" t="s">
        <v>166</v>
      </c>
    </row>
    <row r="85" spans="1:15" ht="45" x14ac:dyDescent="0.25">
      <c r="A85" s="4">
        <f t="shared" si="3"/>
        <v>76</v>
      </c>
      <c r="B85" s="4" t="s">
        <v>152</v>
      </c>
      <c r="C85" s="4" t="s">
        <v>161</v>
      </c>
      <c r="D85" s="4" t="s">
        <v>162</v>
      </c>
      <c r="E85" s="4" t="s">
        <v>16</v>
      </c>
      <c r="F85" s="4" t="s">
        <v>163</v>
      </c>
      <c r="G85" s="5" t="s">
        <v>164</v>
      </c>
      <c r="H85" s="4" t="s">
        <v>165</v>
      </c>
      <c r="I85" s="4" t="s">
        <v>363</v>
      </c>
      <c r="J85" s="6">
        <v>247838969</v>
      </c>
      <c r="K85" s="6"/>
      <c r="L85" s="6"/>
      <c r="M85" s="6"/>
      <c r="N85" s="6">
        <f t="shared" si="2"/>
        <v>247838969</v>
      </c>
      <c r="O85" s="4" t="s">
        <v>166</v>
      </c>
    </row>
    <row r="86" spans="1:15" ht="45" x14ac:dyDescent="0.25">
      <c r="A86" s="4">
        <f t="shared" si="3"/>
        <v>77</v>
      </c>
      <c r="B86" s="4" t="s">
        <v>152</v>
      </c>
      <c r="C86" s="4" t="s">
        <v>161</v>
      </c>
      <c r="D86" s="4" t="s">
        <v>162</v>
      </c>
      <c r="E86" s="4" t="s">
        <v>16</v>
      </c>
      <c r="F86" s="4" t="s">
        <v>163</v>
      </c>
      <c r="G86" s="5" t="s">
        <v>164</v>
      </c>
      <c r="H86" s="4" t="s">
        <v>165</v>
      </c>
      <c r="I86" s="4" t="s">
        <v>364</v>
      </c>
      <c r="J86" s="6">
        <v>372180445</v>
      </c>
      <c r="K86" s="6"/>
      <c r="L86" s="6"/>
      <c r="M86" s="6"/>
      <c r="N86" s="6">
        <f t="shared" si="2"/>
        <v>372180445</v>
      </c>
      <c r="O86" s="4" t="s">
        <v>166</v>
      </c>
    </row>
    <row r="87" spans="1:15" ht="45" x14ac:dyDescent="0.25">
      <c r="A87" s="4">
        <f t="shared" si="3"/>
        <v>78</v>
      </c>
      <c r="B87" s="4" t="s">
        <v>152</v>
      </c>
      <c r="C87" s="4" t="s">
        <v>161</v>
      </c>
      <c r="D87" s="4" t="s">
        <v>162</v>
      </c>
      <c r="E87" s="4" t="s">
        <v>16</v>
      </c>
      <c r="F87" s="4" t="s">
        <v>163</v>
      </c>
      <c r="G87" s="5" t="s">
        <v>164</v>
      </c>
      <c r="H87" s="4" t="s">
        <v>165</v>
      </c>
      <c r="I87" s="4" t="s">
        <v>365</v>
      </c>
      <c r="J87" s="6">
        <v>404603573</v>
      </c>
      <c r="K87" s="6"/>
      <c r="L87" s="6"/>
      <c r="M87" s="6"/>
      <c r="N87" s="6">
        <f t="shared" si="2"/>
        <v>404603573</v>
      </c>
      <c r="O87" s="4" t="s">
        <v>166</v>
      </c>
    </row>
    <row r="88" spans="1:15" ht="45" x14ac:dyDescent="0.25">
      <c r="A88" s="4">
        <f t="shared" si="3"/>
        <v>79</v>
      </c>
      <c r="B88" s="4" t="s">
        <v>152</v>
      </c>
      <c r="C88" s="4" t="s">
        <v>161</v>
      </c>
      <c r="D88" s="4" t="s">
        <v>162</v>
      </c>
      <c r="E88" s="4" t="s">
        <v>16</v>
      </c>
      <c r="F88" s="4" t="s">
        <v>163</v>
      </c>
      <c r="G88" s="5" t="s">
        <v>164</v>
      </c>
      <c r="H88" s="4" t="s">
        <v>165</v>
      </c>
      <c r="I88" s="4" t="s">
        <v>366</v>
      </c>
      <c r="J88" s="6">
        <v>248049671</v>
      </c>
      <c r="K88" s="6"/>
      <c r="L88" s="6"/>
      <c r="M88" s="6"/>
      <c r="N88" s="6">
        <f t="shared" si="2"/>
        <v>248049671</v>
      </c>
      <c r="O88" s="4" t="s">
        <v>166</v>
      </c>
    </row>
    <row r="89" spans="1:15" ht="45" x14ac:dyDescent="0.25">
      <c r="A89" s="4">
        <f t="shared" si="3"/>
        <v>80</v>
      </c>
      <c r="B89" s="4" t="s">
        <v>152</v>
      </c>
      <c r="C89" s="4" t="s">
        <v>161</v>
      </c>
      <c r="D89" s="4" t="s">
        <v>162</v>
      </c>
      <c r="E89" s="4" t="s">
        <v>16</v>
      </c>
      <c r="F89" s="4" t="s">
        <v>163</v>
      </c>
      <c r="G89" s="5" t="s">
        <v>164</v>
      </c>
      <c r="H89" s="4" t="s">
        <v>165</v>
      </c>
      <c r="I89" s="4" t="s">
        <v>367</v>
      </c>
      <c r="J89" s="6">
        <v>252385800</v>
      </c>
      <c r="K89" s="6"/>
      <c r="L89" s="6"/>
      <c r="M89" s="6"/>
      <c r="N89" s="6">
        <f t="shared" si="2"/>
        <v>252385800</v>
      </c>
      <c r="O89" s="4" t="s">
        <v>166</v>
      </c>
    </row>
    <row r="90" spans="1:15" ht="45" x14ac:dyDescent="0.25">
      <c r="A90" s="4">
        <f t="shared" si="3"/>
        <v>81</v>
      </c>
      <c r="B90" s="4" t="s">
        <v>152</v>
      </c>
      <c r="C90" s="4" t="s">
        <v>161</v>
      </c>
      <c r="D90" s="4" t="s">
        <v>162</v>
      </c>
      <c r="E90" s="4" t="s">
        <v>16</v>
      </c>
      <c r="F90" s="4" t="s">
        <v>163</v>
      </c>
      <c r="G90" s="5" t="s">
        <v>164</v>
      </c>
      <c r="H90" s="4" t="s">
        <v>165</v>
      </c>
      <c r="I90" s="4" t="s">
        <v>368</v>
      </c>
      <c r="J90" s="6">
        <v>343228387</v>
      </c>
      <c r="K90" s="6"/>
      <c r="L90" s="6"/>
      <c r="M90" s="6"/>
      <c r="N90" s="6">
        <f t="shared" si="2"/>
        <v>343228387</v>
      </c>
      <c r="O90" s="4" t="s">
        <v>166</v>
      </c>
    </row>
    <row r="91" spans="1:15" ht="45" x14ac:dyDescent="0.25">
      <c r="A91" s="4">
        <f t="shared" si="3"/>
        <v>82</v>
      </c>
      <c r="B91" s="4" t="s">
        <v>152</v>
      </c>
      <c r="C91" s="4" t="s">
        <v>161</v>
      </c>
      <c r="D91" s="4" t="s">
        <v>162</v>
      </c>
      <c r="E91" s="4" t="s">
        <v>16</v>
      </c>
      <c r="F91" s="4" t="s">
        <v>163</v>
      </c>
      <c r="G91" s="5" t="s">
        <v>164</v>
      </c>
      <c r="H91" s="4" t="s">
        <v>165</v>
      </c>
      <c r="I91" s="4" t="s">
        <v>369</v>
      </c>
      <c r="J91" s="6">
        <v>197783976</v>
      </c>
      <c r="K91" s="6"/>
      <c r="L91" s="6"/>
      <c r="M91" s="6"/>
      <c r="N91" s="6">
        <f t="shared" si="2"/>
        <v>197783976</v>
      </c>
      <c r="O91" s="4" t="s">
        <v>166</v>
      </c>
    </row>
    <row r="92" spans="1:15" ht="45" x14ac:dyDescent="0.25">
      <c r="A92" s="4">
        <f t="shared" si="3"/>
        <v>83</v>
      </c>
      <c r="B92" s="4" t="s">
        <v>152</v>
      </c>
      <c r="C92" s="4" t="s">
        <v>161</v>
      </c>
      <c r="D92" s="4" t="s">
        <v>162</v>
      </c>
      <c r="E92" s="4" t="s">
        <v>16</v>
      </c>
      <c r="F92" s="4" t="s">
        <v>163</v>
      </c>
      <c r="G92" s="5" t="s">
        <v>164</v>
      </c>
      <c r="H92" s="4" t="s">
        <v>165</v>
      </c>
      <c r="I92" s="4" t="s">
        <v>370</v>
      </c>
      <c r="J92" s="6">
        <v>162478518</v>
      </c>
      <c r="K92" s="6"/>
      <c r="L92" s="6"/>
      <c r="M92" s="6"/>
      <c r="N92" s="6">
        <f t="shared" si="2"/>
        <v>162478518</v>
      </c>
      <c r="O92" s="4" t="s">
        <v>166</v>
      </c>
    </row>
    <row r="93" spans="1:15" ht="45" x14ac:dyDescent="0.25">
      <c r="A93" s="4">
        <f t="shared" si="3"/>
        <v>84</v>
      </c>
      <c r="B93" s="4" t="s">
        <v>152</v>
      </c>
      <c r="C93" s="4" t="s">
        <v>161</v>
      </c>
      <c r="D93" s="4" t="s">
        <v>162</v>
      </c>
      <c r="E93" s="4" t="s">
        <v>16</v>
      </c>
      <c r="F93" s="4" t="s">
        <v>163</v>
      </c>
      <c r="G93" s="5" t="s">
        <v>164</v>
      </c>
      <c r="H93" s="4" t="s">
        <v>165</v>
      </c>
      <c r="I93" s="4" t="s">
        <v>371</v>
      </c>
      <c r="J93" s="6">
        <v>250266896</v>
      </c>
      <c r="K93" s="6"/>
      <c r="L93" s="6"/>
      <c r="M93" s="6"/>
      <c r="N93" s="6">
        <f t="shared" si="2"/>
        <v>250266896</v>
      </c>
      <c r="O93" s="4" t="s">
        <v>166</v>
      </c>
    </row>
    <row r="94" spans="1:15" ht="45" x14ac:dyDescent="0.25">
      <c r="A94" s="4">
        <f t="shared" si="3"/>
        <v>85</v>
      </c>
      <c r="B94" s="4" t="s">
        <v>152</v>
      </c>
      <c r="C94" s="4" t="s">
        <v>161</v>
      </c>
      <c r="D94" s="4" t="s">
        <v>162</v>
      </c>
      <c r="E94" s="4" t="s">
        <v>16</v>
      </c>
      <c r="F94" s="4" t="s">
        <v>163</v>
      </c>
      <c r="G94" s="5" t="s">
        <v>164</v>
      </c>
      <c r="H94" s="4" t="s">
        <v>165</v>
      </c>
      <c r="I94" s="4" t="s">
        <v>372</v>
      </c>
      <c r="J94" s="6">
        <v>408022961</v>
      </c>
      <c r="K94" s="6"/>
      <c r="L94" s="6"/>
      <c r="M94" s="6"/>
      <c r="N94" s="6">
        <f t="shared" si="2"/>
        <v>408022961</v>
      </c>
      <c r="O94" s="4" t="s">
        <v>166</v>
      </c>
    </row>
    <row r="95" spans="1:15" ht="45" x14ac:dyDescent="0.25">
      <c r="A95" s="4">
        <f t="shared" si="3"/>
        <v>86</v>
      </c>
      <c r="B95" s="4" t="s">
        <v>152</v>
      </c>
      <c r="C95" s="4" t="s">
        <v>161</v>
      </c>
      <c r="D95" s="4" t="s">
        <v>162</v>
      </c>
      <c r="E95" s="4" t="s">
        <v>16</v>
      </c>
      <c r="F95" s="4" t="s">
        <v>163</v>
      </c>
      <c r="G95" s="5" t="s">
        <v>164</v>
      </c>
      <c r="H95" s="4" t="s">
        <v>165</v>
      </c>
      <c r="I95" s="4" t="s">
        <v>373</v>
      </c>
      <c r="J95" s="6">
        <v>82259071</v>
      </c>
      <c r="K95" s="6"/>
      <c r="L95" s="6"/>
      <c r="M95" s="6"/>
      <c r="N95" s="6">
        <f t="shared" si="2"/>
        <v>82259071</v>
      </c>
      <c r="O95" s="4" t="s">
        <v>166</v>
      </c>
    </row>
    <row r="96" spans="1:15" ht="60" x14ac:dyDescent="0.25">
      <c r="A96" s="4">
        <f t="shared" si="3"/>
        <v>87</v>
      </c>
      <c r="B96" s="4" t="s">
        <v>152</v>
      </c>
      <c r="C96" s="4" t="s">
        <v>161</v>
      </c>
      <c r="D96" s="4" t="s">
        <v>162</v>
      </c>
      <c r="E96" s="4" t="s">
        <v>16</v>
      </c>
      <c r="F96" s="4" t="s">
        <v>163</v>
      </c>
      <c r="G96" s="5" t="s">
        <v>164</v>
      </c>
      <c r="H96" s="4" t="s">
        <v>165</v>
      </c>
      <c r="I96" s="4" t="s">
        <v>374</v>
      </c>
      <c r="J96" s="6">
        <v>78865771</v>
      </c>
      <c r="K96" s="6"/>
      <c r="L96" s="6"/>
      <c r="M96" s="6"/>
      <c r="N96" s="6">
        <f t="shared" si="2"/>
        <v>78865771</v>
      </c>
      <c r="O96" s="4" t="s">
        <v>166</v>
      </c>
    </row>
    <row r="97" spans="1:15" ht="45" x14ac:dyDescent="0.25">
      <c r="A97" s="4">
        <f t="shared" si="3"/>
        <v>88</v>
      </c>
      <c r="B97" s="4" t="s">
        <v>152</v>
      </c>
      <c r="C97" s="4" t="s">
        <v>161</v>
      </c>
      <c r="D97" s="4" t="s">
        <v>162</v>
      </c>
      <c r="E97" s="4" t="s">
        <v>16</v>
      </c>
      <c r="F97" s="4" t="s">
        <v>163</v>
      </c>
      <c r="G97" s="5" t="s">
        <v>164</v>
      </c>
      <c r="H97" s="4" t="s">
        <v>165</v>
      </c>
      <c r="I97" s="4" t="s">
        <v>375</v>
      </c>
      <c r="J97" s="6">
        <v>133037481</v>
      </c>
      <c r="K97" s="6"/>
      <c r="L97" s="6"/>
      <c r="M97" s="6"/>
      <c r="N97" s="6">
        <f t="shared" si="2"/>
        <v>133037481</v>
      </c>
      <c r="O97" s="4" t="s">
        <v>166</v>
      </c>
    </row>
    <row r="98" spans="1:15" ht="45" x14ac:dyDescent="0.25">
      <c r="A98" s="4">
        <f t="shared" si="3"/>
        <v>89</v>
      </c>
      <c r="B98" s="4" t="s">
        <v>152</v>
      </c>
      <c r="C98" s="4" t="s">
        <v>161</v>
      </c>
      <c r="D98" s="4" t="s">
        <v>162</v>
      </c>
      <c r="E98" s="4" t="s">
        <v>16</v>
      </c>
      <c r="F98" s="4" t="s">
        <v>163</v>
      </c>
      <c r="G98" s="5" t="s">
        <v>164</v>
      </c>
      <c r="H98" s="4" t="s">
        <v>165</v>
      </c>
      <c r="I98" s="4" t="s">
        <v>376</v>
      </c>
      <c r="J98" s="6">
        <v>150972662</v>
      </c>
      <c r="K98" s="6"/>
      <c r="L98" s="6"/>
      <c r="M98" s="6"/>
      <c r="N98" s="6">
        <f t="shared" si="2"/>
        <v>150972662</v>
      </c>
      <c r="O98" s="4" t="s">
        <v>166</v>
      </c>
    </row>
    <row r="99" spans="1:15" ht="45" x14ac:dyDescent="0.25">
      <c r="A99" s="4">
        <f t="shared" si="3"/>
        <v>90</v>
      </c>
      <c r="B99" s="4" t="s">
        <v>152</v>
      </c>
      <c r="C99" s="4" t="s">
        <v>161</v>
      </c>
      <c r="D99" s="4" t="s">
        <v>162</v>
      </c>
      <c r="E99" s="4" t="s">
        <v>16</v>
      </c>
      <c r="F99" s="4" t="s">
        <v>163</v>
      </c>
      <c r="G99" s="5" t="s">
        <v>164</v>
      </c>
      <c r="H99" s="4" t="s">
        <v>165</v>
      </c>
      <c r="I99" s="4" t="s">
        <v>377</v>
      </c>
      <c r="J99" s="6">
        <v>150052706</v>
      </c>
      <c r="K99" s="6"/>
      <c r="L99" s="6"/>
      <c r="M99" s="6"/>
      <c r="N99" s="6">
        <f t="shared" si="2"/>
        <v>150052706</v>
      </c>
      <c r="O99" s="4" t="s">
        <v>166</v>
      </c>
    </row>
    <row r="100" spans="1:15" ht="45" x14ac:dyDescent="0.25">
      <c r="A100" s="4">
        <f t="shared" si="3"/>
        <v>91</v>
      </c>
      <c r="B100" s="4" t="s">
        <v>152</v>
      </c>
      <c r="C100" s="4" t="s">
        <v>161</v>
      </c>
      <c r="D100" s="4" t="s">
        <v>162</v>
      </c>
      <c r="E100" s="4" t="s">
        <v>16</v>
      </c>
      <c r="F100" s="4" t="s">
        <v>163</v>
      </c>
      <c r="G100" s="5" t="s">
        <v>164</v>
      </c>
      <c r="H100" s="4" t="s">
        <v>165</v>
      </c>
      <c r="I100" s="4" t="s">
        <v>378</v>
      </c>
      <c r="J100" s="6">
        <v>149266305</v>
      </c>
      <c r="K100" s="6"/>
      <c r="L100" s="6"/>
      <c r="M100" s="6"/>
      <c r="N100" s="6">
        <f t="shared" si="2"/>
        <v>149266305</v>
      </c>
      <c r="O100" s="4" t="s">
        <v>166</v>
      </c>
    </row>
    <row r="101" spans="1:15" ht="60" x14ac:dyDescent="0.25">
      <c r="A101" s="4">
        <f t="shared" si="3"/>
        <v>92</v>
      </c>
      <c r="B101" s="4" t="s">
        <v>152</v>
      </c>
      <c r="C101" s="4" t="s">
        <v>161</v>
      </c>
      <c r="D101" s="4" t="s">
        <v>162</v>
      </c>
      <c r="E101" s="4" t="s">
        <v>16</v>
      </c>
      <c r="F101" s="4" t="s">
        <v>163</v>
      </c>
      <c r="G101" s="5" t="s">
        <v>164</v>
      </c>
      <c r="H101" s="4" t="s">
        <v>165</v>
      </c>
      <c r="I101" s="4" t="s">
        <v>379</v>
      </c>
      <c r="J101" s="6">
        <v>135431992</v>
      </c>
      <c r="K101" s="6"/>
      <c r="L101" s="6"/>
      <c r="M101" s="6"/>
      <c r="N101" s="6">
        <f t="shared" si="2"/>
        <v>135431992</v>
      </c>
      <c r="O101" s="4" t="s">
        <v>166</v>
      </c>
    </row>
    <row r="102" spans="1:15" ht="45" x14ac:dyDescent="0.25">
      <c r="A102" s="4">
        <f t="shared" si="3"/>
        <v>93</v>
      </c>
      <c r="B102" s="4" t="s">
        <v>152</v>
      </c>
      <c r="C102" s="4" t="s">
        <v>161</v>
      </c>
      <c r="D102" s="4" t="s">
        <v>162</v>
      </c>
      <c r="E102" s="4" t="s">
        <v>16</v>
      </c>
      <c r="F102" s="4" t="s">
        <v>163</v>
      </c>
      <c r="G102" s="5" t="s">
        <v>164</v>
      </c>
      <c r="H102" s="4" t="s">
        <v>165</v>
      </c>
      <c r="I102" s="4" t="s">
        <v>380</v>
      </c>
      <c r="J102" s="6">
        <v>200001545</v>
      </c>
      <c r="K102" s="6"/>
      <c r="L102" s="6"/>
      <c r="M102" s="6"/>
      <c r="N102" s="6">
        <f t="shared" si="2"/>
        <v>200001545</v>
      </c>
      <c r="O102" s="4" t="s">
        <v>166</v>
      </c>
    </row>
    <row r="103" spans="1:15" ht="45" x14ac:dyDescent="0.25">
      <c r="A103" s="4">
        <f t="shared" si="3"/>
        <v>94</v>
      </c>
      <c r="B103" s="4" t="s">
        <v>152</v>
      </c>
      <c r="C103" s="4" t="s">
        <v>161</v>
      </c>
      <c r="D103" s="4" t="s">
        <v>162</v>
      </c>
      <c r="E103" s="4" t="s">
        <v>16</v>
      </c>
      <c r="F103" s="4" t="s">
        <v>163</v>
      </c>
      <c r="G103" s="5" t="s">
        <v>164</v>
      </c>
      <c r="H103" s="4" t="s">
        <v>165</v>
      </c>
      <c r="I103" s="4" t="s">
        <v>381</v>
      </c>
      <c r="J103" s="6">
        <v>63691460</v>
      </c>
      <c r="K103" s="6"/>
      <c r="L103" s="6"/>
      <c r="M103" s="6"/>
      <c r="N103" s="6">
        <f t="shared" si="2"/>
        <v>63691460</v>
      </c>
      <c r="O103" s="4" t="s">
        <v>166</v>
      </c>
    </row>
    <row r="104" spans="1:15" ht="45" x14ac:dyDescent="0.25">
      <c r="A104" s="4">
        <f t="shared" si="3"/>
        <v>95</v>
      </c>
      <c r="B104" s="4" t="s">
        <v>152</v>
      </c>
      <c r="C104" s="4" t="s">
        <v>161</v>
      </c>
      <c r="D104" s="4" t="s">
        <v>162</v>
      </c>
      <c r="E104" s="4" t="s">
        <v>16</v>
      </c>
      <c r="F104" s="4" t="s">
        <v>163</v>
      </c>
      <c r="G104" s="5" t="s">
        <v>164</v>
      </c>
      <c r="H104" s="4" t="s">
        <v>165</v>
      </c>
      <c r="I104" s="4" t="s">
        <v>382</v>
      </c>
      <c r="J104" s="6">
        <v>24805230</v>
      </c>
      <c r="K104" s="6"/>
      <c r="L104" s="6"/>
      <c r="M104" s="6"/>
      <c r="N104" s="6">
        <f t="shared" si="2"/>
        <v>24805230</v>
      </c>
      <c r="O104" s="4" t="s">
        <v>166</v>
      </c>
    </row>
    <row r="105" spans="1:15" ht="150" x14ac:dyDescent="0.25">
      <c r="A105" s="4">
        <f t="shared" si="3"/>
        <v>96</v>
      </c>
      <c r="B105" s="4" t="s">
        <v>152</v>
      </c>
      <c r="C105" s="4" t="s">
        <v>161</v>
      </c>
      <c r="D105" s="4" t="s">
        <v>162</v>
      </c>
      <c r="E105" s="4" t="s">
        <v>16</v>
      </c>
      <c r="F105" s="4" t="s">
        <v>163</v>
      </c>
      <c r="G105" s="5" t="s">
        <v>164</v>
      </c>
      <c r="H105" s="4" t="s">
        <v>165</v>
      </c>
      <c r="I105" s="4" t="s">
        <v>383</v>
      </c>
      <c r="J105" s="6">
        <v>60000000</v>
      </c>
      <c r="K105" s="6"/>
      <c r="L105" s="6"/>
      <c r="M105" s="6"/>
      <c r="N105" s="6">
        <f t="shared" si="2"/>
        <v>60000000</v>
      </c>
      <c r="O105" s="4" t="s">
        <v>166</v>
      </c>
    </row>
    <row r="106" spans="1:15" ht="120" x14ac:dyDescent="0.25">
      <c r="A106" s="4">
        <f t="shared" si="3"/>
        <v>97</v>
      </c>
      <c r="B106" s="4" t="s">
        <v>152</v>
      </c>
      <c r="C106" s="4" t="s">
        <v>161</v>
      </c>
      <c r="D106" s="4" t="s">
        <v>162</v>
      </c>
      <c r="E106" s="4" t="s">
        <v>16</v>
      </c>
      <c r="F106" s="4" t="s">
        <v>163</v>
      </c>
      <c r="G106" s="5" t="s">
        <v>164</v>
      </c>
      <c r="H106" s="4" t="s">
        <v>165</v>
      </c>
      <c r="I106" s="4" t="s">
        <v>384</v>
      </c>
      <c r="J106" s="6">
        <v>48000000</v>
      </c>
      <c r="K106" s="6"/>
      <c r="L106" s="6"/>
      <c r="M106" s="6"/>
      <c r="N106" s="6">
        <f t="shared" si="2"/>
        <v>48000000</v>
      </c>
      <c r="O106" s="4" t="s">
        <v>166</v>
      </c>
    </row>
    <row r="107" spans="1:15" ht="45" x14ac:dyDescent="0.25">
      <c r="A107" s="4">
        <f t="shared" si="3"/>
        <v>98</v>
      </c>
      <c r="B107" s="4" t="s">
        <v>152</v>
      </c>
      <c r="C107" s="4" t="s">
        <v>161</v>
      </c>
      <c r="D107" s="4" t="s">
        <v>162</v>
      </c>
      <c r="E107" s="4" t="s">
        <v>16</v>
      </c>
      <c r="F107" s="4" t="s">
        <v>163</v>
      </c>
      <c r="G107" s="5" t="s">
        <v>164</v>
      </c>
      <c r="H107" s="4" t="s">
        <v>165</v>
      </c>
      <c r="I107" s="4" t="s">
        <v>385</v>
      </c>
      <c r="J107" s="6">
        <v>83731931</v>
      </c>
      <c r="K107" s="6"/>
      <c r="L107" s="6"/>
      <c r="M107" s="6"/>
      <c r="N107" s="6">
        <f t="shared" si="2"/>
        <v>83731931</v>
      </c>
      <c r="O107" s="4" t="s">
        <v>166</v>
      </c>
    </row>
    <row r="108" spans="1:15" ht="75" x14ac:dyDescent="0.25">
      <c r="A108" s="4">
        <f t="shared" si="3"/>
        <v>99</v>
      </c>
      <c r="B108" s="4" t="s">
        <v>152</v>
      </c>
      <c r="C108" s="4" t="s">
        <v>161</v>
      </c>
      <c r="D108" s="4" t="s">
        <v>162</v>
      </c>
      <c r="E108" s="4" t="s">
        <v>16</v>
      </c>
      <c r="F108" s="4" t="s">
        <v>163</v>
      </c>
      <c r="G108" s="5" t="s">
        <v>164</v>
      </c>
      <c r="H108" s="4" t="s">
        <v>165</v>
      </c>
      <c r="I108" s="4" t="s">
        <v>386</v>
      </c>
      <c r="J108" s="6">
        <v>297750253</v>
      </c>
      <c r="K108" s="6"/>
      <c r="L108" s="6"/>
      <c r="M108" s="6"/>
      <c r="N108" s="6">
        <f t="shared" si="2"/>
        <v>297750253</v>
      </c>
      <c r="O108" s="4" t="s">
        <v>166</v>
      </c>
    </row>
    <row r="109" spans="1:15" ht="45" x14ac:dyDescent="0.25">
      <c r="A109" s="4">
        <f t="shared" si="3"/>
        <v>100</v>
      </c>
      <c r="B109" s="4" t="s">
        <v>152</v>
      </c>
      <c r="C109" s="4" t="s">
        <v>161</v>
      </c>
      <c r="D109" s="4" t="s">
        <v>162</v>
      </c>
      <c r="E109" s="4" t="s">
        <v>16</v>
      </c>
      <c r="F109" s="4" t="s">
        <v>163</v>
      </c>
      <c r="G109" s="5" t="s">
        <v>164</v>
      </c>
      <c r="H109" s="4" t="s">
        <v>165</v>
      </c>
      <c r="I109" s="4" t="s">
        <v>387</v>
      </c>
      <c r="J109" s="6">
        <v>389052662</v>
      </c>
      <c r="K109" s="6"/>
      <c r="L109" s="6"/>
      <c r="M109" s="6"/>
      <c r="N109" s="6">
        <f t="shared" si="2"/>
        <v>389052662</v>
      </c>
      <c r="O109" s="4" t="s">
        <v>166</v>
      </c>
    </row>
    <row r="110" spans="1:15" ht="90" x14ac:dyDescent="0.25">
      <c r="A110" s="4">
        <f t="shared" si="3"/>
        <v>101</v>
      </c>
      <c r="B110" s="4" t="s">
        <v>152</v>
      </c>
      <c r="C110" s="4" t="s">
        <v>161</v>
      </c>
      <c r="D110" s="4" t="s">
        <v>162</v>
      </c>
      <c r="E110" s="4" t="s">
        <v>16</v>
      </c>
      <c r="F110" s="4" t="s">
        <v>163</v>
      </c>
      <c r="G110" s="5" t="s">
        <v>164</v>
      </c>
      <c r="H110" s="4" t="s">
        <v>165</v>
      </c>
      <c r="I110" s="4" t="s">
        <v>388</v>
      </c>
      <c r="J110" s="6">
        <v>45000000</v>
      </c>
      <c r="K110" s="6"/>
      <c r="L110" s="6"/>
      <c r="M110" s="6"/>
      <c r="N110" s="6">
        <f t="shared" si="2"/>
        <v>45000000</v>
      </c>
      <c r="O110" s="4" t="s">
        <v>166</v>
      </c>
    </row>
    <row r="111" spans="1:15" ht="60" x14ac:dyDescent="0.25">
      <c r="A111" s="4">
        <f t="shared" si="3"/>
        <v>102</v>
      </c>
      <c r="B111" s="4" t="s">
        <v>152</v>
      </c>
      <c r="C111" s="4" t="s">
        <v>161</v>
      </c>
      <c r="D111" s="4" t="s">
        <v>162</v>
      </c>
      <c r="E111" s="4" t="s">
        <v>16</v>
      </c>
      <c r="F111" s="4" t="s">
        <v>163</v>
      </c>
      <c r="G111" s="5" t="s">
        <v>164</v>
      </c>
      <c r="H111" s="4" t="s">
        <v>165</v>
      </c>
      <c r="I111" s="4" t="s">
        <v>389</v>
      </c>
      <c r="J111" s="6">
        <v>45000000</v>
      </c>
      <c r="K111" s="6"/>
      <c r="L111" s="6"/>
      <c r="M111" s="6"/>
      <c r="N111" s="6">
        <f t="shared" si="2"/>
        <v>45000000</v>
      </c>
      <c r="O111" s="4" t="s">
        <v>166</v>
      </c>
    </row>
    <row r="112" spans="1:15" ht="60" x14ac:dyDescent="0.25">
      <c r="A112" s="4">
        <f t="shared" si="3"/>
        <v>103</v>
      </c>
      <c r="B112" s="4" t="s">
        <v>152</v>
      </c>
      <c r="C112" s="4" t="s">
        <v>161</v>
      </c>
      <c r="D112" s="4" t="s">
        <v>162</v>
      </c>
      <c r="E112" s="4" t="s">
        <v>16</v>
      </c>
      <c r="F112" s="4" t="s">
        <v>163</v>
      </c>
      <c r="G112" s="5" t="s">
        <v>164</v>
      </c>
      <c r="H112" s="4" t="s">
        <v>165</v>
      </c>
      <c r="I112" s="4" t="s">
        <v>390</v>
      </c>
      <c r="J112" s="6">
        <v>45000000</v>
      </c>
      <c r="K112" s="6"/>
      <c r="L112" s="6"/>
      <c r="M112" s="6"/>
      <c r="N112" s="6">
        <f t="shared" si="2"/>
        <v>45000000</v>
      </c>
      <c r="O112" s="4" t="s">
        <v>166</v>
      </c>
    </row>
    <row r="113" spans="1:15" ht="60" x14ac:dyDescent="0.25">
      <c r="A113" s="4">
        <f t="shared" si="3"/>
        <v>104</v>
      </c>
      <c r="B113" s="4" t="s">
        <v>152</v>
      </c>
      <c r="C113" s="4" t="s">
        <v>161</v>
      </c>
      <c r="D113" s="4" t="s">
        <v>162</v>
      </c>
      <c r="E113" s="4" t="s">
        <v>16</v>
      </c>
      <c r="F113" s="4" t="s">
        <v>163</v>
      </c>
      <c r="G113" s="5" t="s">
        <v>164</v>
      </c>
      <c r="H113" s="4" t="s">
        <v>165</v>
      </c>
      <c r="I113" s="4" t="s">
        <v>391</v>
      </c>
      <c r="J113" s="6">
        <v>45000000</v>
      </c>
      <c r="K113" s="6"/>
      <c r="L113" s="6"/>
      <c r="M113" s="6"/>
      <c r="N113" s="6">
        <f t="shared" si="2"/>
        <v>45000000</v>
      </c>
      <c r="O113" s="4" t="s">
        <v>166</v>
      </c>
    </row>
    <row r="114" spans="1:15" ht="60" x14ac:dyDescent="0.25">
      <c r="A114" s="4">
        <f t="shared" si="3"/>
        <v>105</v>
      </c>
      <c r="B114" s="4" t="s">
        <v>152</v>
      </c>
      <c r="C114" s="4" t="s">
        <v>161</v>
      </c>
      <c r="D114" s="4" t="s">
        <v>162</v>
      </c>
      <c r="E114" s="4" t="s">
        <v>16</v>
      </c>
      <c r="F114" s="4" t="s">
        <v>163</v>
      </c>
      <c r="G114" s="5" t="s">
        <v>164</v>
      </c>
      <c r="H114" s="4" t="s">
        <v>165</v>
      </c>
      <c r="I114" s="4" t="s">
        <v>392</v>
      </c>
      <c r="J114" s="6">
        <v>45000000</v>
      </c>
      <c r="K114" s="6"/>
      <c r="L114" s="6"/>
      <c r="M114" s="6"/>
      <c r="N114" s="6">
        <f t="shared" si="2"/>
        <v>45000000</v>
      </c>
      <c r="O114" s="4" t="s">
        <v>166</v>
      </c>
    </row>
    <row r="115" spans="1:15" ht="75" x14ac:dyDescent="0.25">
      <c r="A115" s="4">
        <f t="shared" si="3"/>
        <v>106</v>
      </c>
      <c r="B115" s="4" t="s">
        <v>152</v>
      </c>
      <c r="C115" s="4" t="s">
        <v>161</v>
      </c>
      <c r="D115" s="4" t="s">
        <v>162</v>
      </c>
      <c r="E115" s="4" t="s">
        <v>16</v>
      </c>
      <c r="F115" s="4" t="s">
        <v>163</v>
      </c>
      <c r="G115" s="5" t="s">
        <v>164</v>
      </c>
      <c r="H115" s="4" t="s">
        <v>165</v>
      </c>
      <c r="I115" s="4" t="s">
        <v>393</v>
      </c>
      <c r="J115" s="6">
        <v>45000000</v>
      </c>
      <c r="K115" s="6"/>
      <c r="L115" s="6"/>
      <c r="M115" s="6"/>
      <c r="N115" s="6">
        <f t="shared" si="2"/>
        <v>45000000</v>
      </c>
      <c r="O115" s="4" t="s">
        <v>166</v>
      </c>
    </row>
    <row r="116" spans="1:15" ht="75" x14ac:dyDescent="0.25">
      <c r="A116" s="4">
        <f t="shared" si="3"/>
        <v>107</v>
      </c>
      <c r="B116" s="4" t="s">
        <v>152</v>
      </c>
      <c r="C116" s="4" t="s">
        <v>161</v>
      </c>
      <c r="D116" s="4" t="s">
        <v>162</v>
      </c>
      <c r="E116" s="4" t="s">
        <v>16</v>
      </c>
      <c r="F116" s="4" t="s">
        <v>163</v>
      </c>
      <c r="G116" s="5" t="s">
        <v>164</v>
      </c>
      <c r="H116" s="4" t="s">
        <v>165</v>
      </c>
      <c r="I116" s="4" t="s">
        <v>394</v>
      </c>
      <c r="J116" s="6">
        <v>45000000</v>
      </c>
      <c r="K116" s="6"/>
      <c r="L116" s="6"/>
      <c r="M116" s="6"/>
      <c r="N116" s="6">
        <f t="shared" si="2"/>
        <v>45000000</v>
      </c>
      <c r="O116" s="4" t="s">
        <v>166</v>
      </c>
    </row>
    <row r="117" spans="1:15" ht="45" x14ac:dyDescent="0.25">
      <c r="A117" s="4">
        <f t="shared" si="3"/>
        <v>108</v>
      </c>
      <c r="B117" s="4" t="s">
        <v>152</v>
      </c>
      <c r="C117" s="4" t="s">
        <v>161</v>
      </c>
      <c r="D117" s="4" t="s">
        <v>162</v>
      </c>
      <c r="E117" s="4" t="s">
        <v>16</v>
      </c>
      <c r="F117" s="4" t="s">
        <v>163</v>
      </c>
      <c r="G117" s="5" t="s">
        <v>164</v>
      </c>
      <c r="H117" s="4" t="s">
        <v>165</v>
      </c>
      <c r="I117" s="4" t="s">
        <v>395</v>
      </c>
      <c r="J117" s="6">
        <v>50000000</v>
      </c>
      <c r="K117" s="6"/>
      <c r="L117" s="6"/>
      <c r="M117" s="6"/>
      <c r="N117" s="6">
        <f t="shared" si="2"/>
        <v>50000000</v>
      </c>
      <c r="O117" s="4" t="s">
        <v>166</v>
      </c>
    </row>
    <row r="118" spans="1:15" ht="45" x14ac:dyDescent="0.25">
      <c r="A118" s="4">
        <f t="shared" si="3"/>
        <v>109</v>
      </c>
      <c r="B118" s="4" t="s">
        <v>152</v>
      </c>
      <c r="C118" s="4" t="s">
        <v>161</v>
      </c>
      <c r="D118" s="4" t="s">
        <v>162</v>
      </c>
      <c r="E118" s="4" t="s">
        <v>16</v>
      </c>
      <c r="F118" s="4" t="s">
        <v>163</v>
      </c>
      <c r="G118" s="5" t="s">
        <v>164</v>
      </c>
      <c r="H118" s="4" t="s">
        <v>165</v>
      </c>
      <c r="I118" s="4" t="s">
        <v>396</v>
      </c>
      <c r="J118" s="6">
        <v>108964480</v>
      </c>
      <c r="K118" s="6"/>
      <c r="L118" s="6"/>
      <c r="M118" s="6"/>
      <c r="N118" s="6">
        <f t="shared" si="2"/>
        <v>108964480</v>
      </c>
      <c r="O118" s="4" t="s">
        <v>166</v>
      </c>
    </row>
    <row r="119" spans="1:15" ht="45" x14ac:dyDescent="0.25">
      <c r="A119" s="4">
        <f t="shared" si="3"/>
        <v>110</v>
      </c>
      <c r="B119" s="4" t="s">
        <v>152</v>
      </c>
      <c r="C119" s="4" t="s">
        <v>161</v>
      </c>
      <c r="D119" s="4" t="s">
        <v>162</v>
      </c>
      <c r="E119" s="4" t="s">
        <v>16</v>
      </c>
      <c r="F119" s="4" t="s">
        <v>163</v>
      </c>
      <c r="G119" s="5" t="s">
        <v>164</v>
      </c>
      <c r="H119" s="4" t="s">
        <v>165</v>
      </c>
      <c r="I119" s="4" t="s">
        <v>397</v>
      </c>
      <c r="J119" s="6">
        <v>45000000</v>
      </c>
      <c r="K119" s="6"/>
      <c r="L119" s="6"/>
      <c r="M119" s="6"/>
      <c r="N119" s="6">
        <f t="shared" si="2"/>
        <v>45000000</v>
      </c>
      <c r="O119" s="4" t="s">
        <v>166</v>
      </c>
    </row>
    <row r="120" spans="1:15" ht="45" x14ac:dyDescent="0.25">
      <c r="A120" s="4">
        <f t="shared" si="3"/>
        <v>111</v>
      </c>
      <c r="B120" s="4" t="s">
        <v>152</v>
      </c>
      <c r="C120" s="4" t="s">
        <v>161</v>
      </c>
      <c r="D120" s="4" t="s">
        <v>162</v>
      </c>
      <c r="E120" s="4" t="s">
        <v>16</v>
      </c>
      <c r="F120" s="4" t="s">
        <v>163</v>
      </c>
      <c r="G120" s="5" t="s">
        <v>164</v>
      </c>
      <c r="H120" s="4" t="s">
        <v>165</v>
      </c>
      <c r="I120" s="4" t="s">
        <v>398</v>
      </c>
      <c r="J120" s="6">
        <v>45000000</v>
      </c>
      <c r="K120" s="6"/>
      <c r="L120" s="6"/>
      <c r="M120" s="6"/>
      <c r="N120" s="6">
        <f t="shared" si="2"/>
        <v>45000000</v>
      </c>
      <c r="O120" s="4" t="s">
        <v>166</v>
      </c>
    </row>
    <row r="121" spans="1:15" ht="45" x14ac:dyDescent="0.25">
      <c r="A121" s="4">
        <f t="shared" si="3"/>
        <v>112</v>
      </c>
      <c r="B121" s="4" t="s">
        <v>152</v>
      </c>
      <c r="C121" s="4" t="s">
        <v>161</v>
      </c>
      <c r="D121" s="4" t="s">
        <v>162</v>
      </c>
      <c r="E121" s="4" t="s">
        <v>16</v>
      </c>
      <c r="F121" s="4" t="s">
        <v>163</v>
      </c>
      <c r="G121" s="5" t="s">
        <v>164</v>
      </c>
      <c r="H121" s="4" t="s">
        <v>165</v>
      </c>
      <c r="I121" s="4" t="s">
        <v>399</v>
      </c>
      <c r="J121" s="6">
        <v>54402210</v>
      </c>
      <c r="K121" s="6"/>
      <c r="L121" s="6"/>
      <c r="M121" s="6"/>
      <c r="N121" s="6">
        <f t="shared" si="2"/>
        <v>54402210</v>
      </c>
      <c r="O121" s="4" t="s">
        <v>166</v>
      </c>
    </row>
    <row r="122" spans="1:15" ht="75" x14ac:dyDescent="0.25">
      <c r="A122" s="4">
        <f t="shared" si="3"/>
        <v>113</v>
      </c>
      <c r="B122" s="4" t="s">
        <v>152</v>
      </c>
      <c r="C122" s="4" t="s">
        <v>161</v>
      </c>
      <c r="D122" s="4" t="s">
        <v>162</v>
      </c>
      <c r="E122" s="4" t="s">
        <v>16</v>
      </c>
      <c r="F122" s="4" t="s">
        <v>163</v>
      </c>
      <c r="G122" s="5" t="s">
        <v>164</v>
      </c>
      <c r="H122" s="4" t="s">
        <v>165</v>
      </c>
      <c r="I122" s="4" t="s">
        <v>400</v>
      </c>
      <c r="J122" s="6">
        <v>45000000</v>
      </c>
      <c r="K122" s="6"/>
      <c r="L122" s="6"/>
      <c r="M122" s="6"/>
      <c r="N122" s="6">
        <f t="shared" si="2"/>
        <v>45000000</v>
      </c>
      <c r="O122" s="4" t="s">
        <v>166</v>
      </c>
    </row>
    <row r="123" spans="1:15" ht="60" x14ac:dyDescent="0.25">
      <c r="A123" s="4">
        <f t="shared" si="3"/>
        <v>114</v>
      </c>
      <c r="B123" s="4" t="s">
        <v>152</v>
      </c>
      <c r="C123" s="4" t="s">
        <v>161</v>
      </c>
      <c r="D123" s="4" t="s">
        <v>162</v>
      </c>
      <c r="E123" s="4" t="s">
        <v>16</v>
      </c>
      <c r="F123" s="4" t="s">
        <v>163</v>
      </c>
      <c r="G123" s="5" t="s">
        <v>164</v>
      </c>
      <c r="H123" s="4" t="s">
        <v>165</v>
      </c>
      <c r="I123" s="4" t="s">
        <v>168</v>
      </c>
      <c r="J123" s="6"/>
      <c r="K123" s="6"/>
      <c r="L123" s="6">
        <v>7365176000</v>
      </c>
      <c r="M123" s="6"/>
      <c r="N123" s="6">
        <f t="shared" si="2"/>
        <v>7365176000</v>
      </c>
      <c r="O123" s="4" t="s">
        <v>166</v>
      </c>
    </row>
    <row r="124" spans="1:15" ht="45" x14ac:dyDescent="0.25">
      <c r="A124" s="4">
        <f t="shared" si="3"/>
        <v>115</v>
      </c>
      <c r="B124" s="4" t="s">
        <v>152</v>
      </c>
      <c r="C124" s="4" t="s">
        <v>153</v>
      </c>
      <c r="D124" s="4" t="s">
        <v>162</v>
      </c>
      <c r="E124" s="4" t="s">
        <v>16</v>
      </c>
      <c r="F124" s="4" t="s">
        <v>163</v>
      </c>
      <c r="G124" s="5" t="s">
        <v>164</v>
      </c>
      <c r="H124" s="4" t="s">
        <v>165</v>
      </c>
      <c r="I124" s="4" t="s">
        <v>169</v>
      </c>
      <c r="J124" s="6"/>
      <c r="K124" s="6">
        <v>96250000</v>
      </c>
      <c r="L124" s="6">
        <v>30000000</v>
      </c>
      <c r="M124" s="6">
        <v>58800000</v>
      </c>
      <c r="N124" s="6">
        <f t="shared" si="2"/>
        <v>185050000</v>
      </c>
      <c r="O124" s="4" t="s">
        <v>166</v>
      </c>
    </row>
    <row r="125" spans="1:15" ht="45" x14ac:dyDescent="0.25">
      <c r="A125" s="4">
        <f t="shared" si="3"/>
        <v>116</v>
      </c>
      <c r="B125" s="4" t="s">
        <v>152</v>
      </c>
      <c r="C125" s="4" t="s">
        <v>153</v>
      </c>
      <c r="D125" s="4" t="s">
        <v>162</v>
      </c>
      <c r="E125" s="4" t="s">
        <v>16</v>
      </c>
      <c r="F125" s="4" t="s">
        <v>163</v>
      </c>
      <c r="G125" s="5" t="s">
        <v>164</v>
      </c>
      <c r="H125" s="4" t="s">
        <v>165</v>
      </c>
      <c r="I125" s="4" t="s">
        <v>170</v>
      </c>
      <c r="J125" s="6"/>
      <c r="K125" s="6">
        <v>385000000</v>
      </c>
      <c r="L125" s="6">
        <v>300000000</v>
      </c>
      <c r="M125" s="6">
        <v>315000000</v>
      </c>
      <c r="N125" s="6">
        <f t="shared" si="2"/>
        <v>1000000000</v>
      </c>
      <c r="O125" s="4" t="s">
        <v>166</v>
      </c>
    </row>
    <row r="126" spans="1:15" ht="45" x14ac:dyDescent="0.25">
      <c r="A126" s="4">
        <f t="shared" si="3"/>
        <v>117</v>
      </c>
      <c r="B126" s="4" t="s">
        <v>152</v>
      </c>
      <c r="C126" s="4" t="s">
        <v>153</v>
      </c>
      <c r="D126" s="4" t="s">
        <v>162</v>
      </c>
      <c r="E126" s="4" t="s">
        <v>16</v>
      </c>
      <c r="F126" s="4" t="s">
        <v>163</v>
      </c>
      <c r="G126" s="5" t="s">
        <v>164</v>
      </c>
      <c r="H126" s="4" t="s">
        <v>165</v>
      </c>
      <c r="I126" s="4" t="s">
        <v>171</v>
      </c>
      <c r="J126" s="6"/>
      <c r="K126" s="6">
        <v>173250000</v>
      </c>
      <c r="L126" s="6">
        <v>173250000</v>
      </c>
      <c r="M126" s="6">
        <v>220500000</v>
      </c>
      <c r="N126" s="6">
        <f t="shared" si="2"/>
        <v>567000000</v>
      </c>
      <c r="O126" s="4" t="s">
        <v>166</v>
      </c>
    </row>
    <row r="127" spans="1:15" ht="45" x14ac:dyDescent="0.25">
      <c r="A127" s="4">
        <f t="shared" si="3"/>
        <v>118</v>
      </c>
      <c r="B127" s="4" t="s">
        <v>152</v>
      </c>
      <c r="C127" s="4" t="s">
        <v>153</v>
      </c>
      <c r="D127" s="4" t="s">
        <v>162</v>
      </c>
      <c r="E127" s="4" t="s">
        <v>16</v>
      </c>
      <c r="F127" s="4" t="s">
        <v>163</v>
      </c>
      <c r="G127" s="5" t="s">
        <v>164</v>
      </c>
      <c r="H127" s="4" t="s">
        <v>165</v>
      </c>
      <c r="I127" s="4" t="s">
        <v>172</v>
      </c>
      <c r="J127" s="6"/>
      <c r="K127" s="6"/>
      <c r="L127" s="6">
        <v>250000000</v>
      </c>
      <c r="M127" s="6">
        <v>453750000</v>
      </c>
      <c r="N127" s="6">
        <f t="shared" si="2"/>
        <v>703750000</v>
      </c>
      <c r="O127" s="4" t="s">
        <v>166</v>
      </c>
    </row>
    <row r="128" spans="1:15" ht="45" x14ac:dyDescent="0.25">
      <c r="A128" s="4">
        <f t="shared" si="3"/>
        <v>119</v>
      </c>
      <c r="B128" s="4" t="s">
        <v>152</v>
      </c>
      <c r="C128" s="4" t="s">
        <v>153</v>
      </c>
      <c r="D128" s="4" t="s">
        <v>162</v>
      </c>
      <c r="E128" s="4" t="s">
        <v>16</v>
      </c>
      <c r="F128" s="4" t="s">
        <v>163</v>
      </c>
      <c r="G128" s="5" t="s">
        <v>164</v>
      </c>
      <c r="H128" s="4" t="s">
        <v>165</v>
      </c>
      <c r="I128" s="4" t="s">
        <v>173</v>
      </c>
      <c r="J128" s="6"/>
      <c r="K128" s="6">
        <v>1039550000</v>
      </c>
      <c r="L128" s="6">
        <v>948000000</v>
      </c>
      <c r="M128" s="6">
        <v>1053750000</v>
      </c>
      <c r="N128" s="6">
        <f t="shared" si="2"/>
        <v>3041300000</v>
      </c>
      <c r="O128" s="4" t="s">
        <v>166</v>
      </c>
    </row>
    <row r="129" spans="1:15" ht="45" x14ac:dyDescent="0.25">
      <c r="A129" s="4">
        <f t="shared" si="3"/>
        <v>120</v>
      </c>
      <c r="B129" s="4" t="s">
        <v>152</v>
      </c>
      <c r="C129" s="4" t="s">
        <v>153</v>
      </c>
      <c r="D129" s="4" t="s">
        <v>162</v>
      </c>
      <c r="E129" s="4" t="s">
        <v>16</v>
      </c>
      <c r="F129" s="4" t="s">
        <v>163</v>
      </c>
      <c r="G129" s="5" t="s">
        <v>164</v>
      </c>
      <c r="H129" s="4" t="s">
        <v>165</v>
      </c>
      <c r="I129" s="4" t="s">
        <v>174</v>
      </c>
      <c r="J129" s="6"/>
      <c r="K129" s="6">
        <v>1141572094</v>
      </c>
      <c r="L129" s="6">
        <v>444750000</v>
      </c>
      <c r="M129" s="6">
        <v>474150000</v>
      </c>
      <c r="N129" s="6">
        <f t="shared" si="2"/>
        <v>2060472094</v>
      </c>
      <c r="O129" s="4" t="s">
        <v>166</v>
      </c>
    </row>
    <row r="130" spans="1:15" ht="45" x14ac:dyDescent="0.25">
      <c r="A130" s="4">
        <f t="shared" si="3"/>
        <v>121</v>
      </c>
      <c r="B130" s="4" t="s">
        <v>152</v>
      </c>
      <c r="C130" s="4" t="s">
        <v>153</v>
      </c>
      <c r="D130" s="4" t="s">
        <v>162</v>
      </c>
      <c r="E130" s="4" t="s">
        <v>16</v>
      </c>
      <c r="F130" s="4" t="s">
        <v>163</v>
      </c>
      <c r="G130" s="5" t="s">
        <v>164</v>
      </c>
      <c r="H130" s="4" t="s">
        <v>165</v>
      </c>
      <c r="I130" s="4" t="s">
        <v>175</v>
      </c>
      <c r="J130" s="6"/>
      <c r="K130" s="6">
        <v>433950000</v>
      </c>
      <c r="L130" s="6">
        <v>426000000</v>
      </c>
      <c r="M130" s="6">
        <v>430050000</v>
      </c>
      <c r="N130" s="6">
        <f t="shared" si="2"/>
        <v>1290000000</v>
      </c>
      <c r="O130" s="4" t="s">
        <v>166</v>
      </c>
    </row>
    <row r="131" spans="1:15" ht="45" x14ac:dyDescent="0.25">
      <c r="A131" s="4">
        <f t="shared" si="3"/>
        <v>122</v>
      </c>
      <c r="B131" s="4" t="s">
        <v>152</v>
      </c>
      <c r="C131" s="4" t="s">
        <v>153</v>
      </c>
      <c r="D131" s="4" t="s">
        <v>162</v>
      </c>
      <c r="E131" s="4" t="s">
        <v>16</v>
      </c>
      <c r="F131" s="4" t="s">
        <v>163</v>
      </c>
      <c r="G131" s="5" t="s">
        <v>164</v>
      </c>
      <c r="H131" s="4" t="s">
        <v>165</v>
      </c>
      <c r="I131" s="4" t="s">
        <v>176</v>
      </c>
      <c r="J131" s="6"/>
      <c r="K131" s="6">
        <v>709610000</v>
      </c>
      <c r="L131" s="6">
        <v>676800000</v>
      </c>
      <c r="M131" s="6">
        <v>765840000</v>
      </c>
      <c r="N131" s="6">
        <f t="shared" si="2"/>
        <v>2152250000</v>
      </c>
      <c r="O131" s="4" t="s">
        <v>166</v>
      </c>
    </row>
    <row r="132" spans="1:15" ht="45" x14ac:dyDescent="0.25">
      <c r="A132" s="4">
        <f t="shared" si="3"/>
        <v>123</v>
      </c>
      <c r="B132" s="4" t="s">
        <v>152</v>
      </c>
      <c r="C132" s="4" t="s">
        <v>153</v>
      </c>
      <c r="D132" s="4" t="s">
        <v>162</v>
      </c>
      <c r="E132" s="4" t="s">
        <v>16</v>
      </c>
      <c r="F132" s="4" t="s">
        <v>163</v>
      </c>
      <c r="G132" s="5" t="s">
        <v>164</v>
      </c>
      <c r="H132" s="4" t="s">
        <v>165</v>
      </c>
      <c r="I132" s="4" t="s">
        <v>177</v>
      </c>
      <c r="J132" s="6"/>
      <c r="K132" s="6">
        <v>468600000</v>
      </c>
      <c r="L132" s="6">
        <v>448000000</v>
      </c>
      <c r="M132" s="6">
        <v>538450000</v>
      </c>
      <c r="N132" s="6">
        <f t="shared" si="2"/>
        <v>1455050000</v>
      </c>
      <c r="O132" s="4" t="s">
        <v>166</v>
      </c>
    </row>
    <row r="133" spans="1:15" ht="45" x14ac:dyDescent="0.25">
      <c r="A133" s="4">
        <f t="shared" si="3"/>
        <v>124</v>
      </c>
      <c r="B133" s="4" t="s">
        <v>152</v>
      </c>
      <c r="C133" s="4" t="s">
        <v>153</v>
      </c>
      <c r="D133" s="4" t="s">
        <v>162</v>
      </c>
      <c r="E133" s="4" t="s">
        <v>16</v>
      </c>
      <c r="F133" s="4" t="s">
        <v>163</v>
      </c>
      <c r="G133" s="5" t="s">
        <v>164</v>
      </c>
      <c r="H133" s="4" t="s">
        <v>165</v>
      </c>
      <c r="I133" s="4" t="s">
        <v>178</v>
      </c>
      <c r="J133" s="6"/>
      <c r="K133" s="6">
        <v>917950000</v>
      </c>
      <c r="L133" s="6">
        <v>882500000</v>
      </c>
      <c r="M133" s="6">
        <v>944600000</v>
      </c>
      <c r="N133" s="6">
        <f t="shared" si="2"/>
        <v>2745050000</v>
      </c>
      <c r="O133" s="4" t="s">
        <v>166</v>
      </c>
    </row>
    <row r="134" spans="1:15" ht="45" x14ac:dyDescent="0.25">
      <c r="A134" s="4">
        <f t="shared" si="3"/>
        <v>125</v>
      </c>
      <c r="B134" s="4" t="s">
        <v>152</v>
      </c>
      <c r="C134" s="4" t="s">
        <v>153</v>
      </c>
      <c r="D134" s="4" t="s">
        <v>162</v>
      </c>
      <c r="E134" s="4" t="s">
        <v>16</v>
      </c>
      <c r="F134" s="4" t="s">
        <v>163</v>
      </c>
      <c r="G134" s="5" t="s">
        <v>164</v>
      </c>
      <c r="H134" s="4" t="s">
        <v>165</v>
      </c>
      <c r="I134" s="4" t="s">
        <v>179</v>
      </c>
      <c r="J134" s="6"/>
      <c r="K134" s="6">
        <v>350875000</v>
      </c>
      <c r="L134" s="6">
        <v>339000000</v>
      </c>
      <c r="M134" s="6">
        <v>343200000</v>
      </c>
      <c r="N134" s="6">
        <f t="shared" si="2"/>
        <v>1033075000</v>
      </c>
      <c r="O134" s="4" t="s">
        <v>166</v>
      </c>
    </row>
    <row r="135" spans="1:15" ht="45" x14ac:dyDescent="0.25">
      <c r="A135" s="4">
        <f t="shared" si="3"/>
        <v>126</v>
      </c>
      <c r="B135" s="4" t="s">
        <v>152</v>
      </c>
      <c r="C135" s="4" t="s">
        <v>153</v>
      </c>
      <c r="D135" s="4" t="s">
        <v>162</v>
      </c>
      <c r="E135" s="4" t="s">
        <v>16</v>
      </c>
      <c r="F135" s="4" t="s">
        <v>163</v>
      </c>
      <c r="G135" s="5" t="s">
        <v>164</v>
      </c>
      <c r="H135" s="4" t="s">
        <v>165</v>
      </c>
      <c r="I135" s="4" t="s">
        <v>180</v>
      </c>
      <c r="J135" s="6"/>
      <c r="K135" s="6">
        <v>407750000</v>
      </c>
      <c r="L135" s="6">
        <v>420000000</v>
      </c>
      <c r="M135" s="6">
        <v>422250000</v>
      </c>
      <c r="N135" s="6">
        <f t="shared" si="2"/>
        <v>1250000000</v>
      </c>
      <c r="O135" s="4" t="s">
        <v>166</v>
      </c>
    </row>
    <row r="136" spans="1:15" ht="45" x14ac:dyDescent="0.25">
      <c r="A136" s="4">
        <f t="shared" si="3"/>
        <v>127</v>
      </c>
      <c r="B136" s="4" t="s">
        <v>152</v>
      </c>
      <c r="C136" s="4" t="s">
        <v>153</v>
      </c>
      <c r="D136" s="4" t="s">
        <v>162</v>
      </c>
      <c r="E136" s="4" t="s">
        <v>16</v>
      </c>
      <c r="F136" s="4" t="s">
        <v>163</v>
      </c>
      <c r="G136" s="5" t="s">
        <v>164</v>
      </c>
      <c r="H136" s="4" t="s">
        <v>165</v>
      </c>
      <c r="I136" s="4" t="s">
        <v>181</v>
      </c>
      <c r="J136" s="6"/>
      <c r="K136" s="6">
        <v>1100000000</v>
      </c>
      <c r="L136" s="6">
        <v>1179000000</v>
      </c>
      <c r="M136" s="6">
        <v>1635000000</v>
      </c>
      <c r="N136" s="6">
        <f t="shared" si="2"/>
        <v>3914000000</v>
      </c>
      <c r="O136" s="4" t="s">
        <v>166</v>
      </c>
    </row>
    <row r="137" spans="1:15" ht="45" x14ac:dyDescent="0.25">
      <c r="A137" s="4">
        <f t="shared" si="3"/>
        <v>128</v>
      </c>
      <c r="B137" s="4" t="s">
        <v>152</v>
      </c>
      <c r="C137" s="4" t="s">
        <v>153</v>
      </c>
      <c r="D137" s="4" t="s">
        <v>162</v>
      </c>
      <c r="E137" s="4" t="s">
        <v>16</v>
      </c>
      <c r="F137" s="4" t="s">
        <v>163</v>
      </c>
      <c r="G137" s="5" t="s">
        <v>164</v>
      </c>
      <c r="H137" s="4" t="s">
        <v>165</v>
      </c>
      <c r="I137" s="4" t="s">
        <v>182</v>
      </c>
      <c r="J137" s="6"/>
      <c r="K137" s="6">
        <v>823550000</v>
      </c>
      <c r="L137" s="6">
        <v>865127500</v>
      </c>
      <c r="M137" s="6">
        <v>965127500</v>
      </c>
      <c r="N137" s="6">
        <f t="shared" si="2"/>
        <v>2653805000</v>
      </c>
      <c r="O137" s="4" t="s">
        <v>166</v>
      </c>
    </row>
    <row r="138" spans="1:15" ht="45" x14ac:dyDescent="0.25">
      <c r="A138" s="4">
        <f t="shared" si="3"/>
        <v>129</v>
      </c>
      <c r="B138" s="4" t="s">
        <v>152</v>
      </c>
      <c r="C138" s="4" t="s">
        <v>153</v>
      </c>
      <c r="D138" s="4" t="s">
        <v>162</v>
      </c>
      <c r="E138" s="4" t="s">
        <v>16</v>
      </c>
      <c r="F138" s="4" t="s">
        <v>163</v>
      </c>
      <c r="G138" s="5" t="s">
        <v>164</v>
      </c>
      <c r="H138" s="4" t="s">
        <v>165</v>
      </c>
      <c r="I138" s="4" t="s">
        <v>183</v>
      </c>
      <c r="J138" s="6"/>
      <c r="K138" s="6">
        <v>37500000</v>
      </c>
      <c r="L138" s="6">
        <v>37500000</v>
      </c>
      <c r="M138" s="6">
        <v>39375000</v>
      </c>
      <c r="N138" s="6">
        <f t="shared" si="2"/>
        <v>114375000</v>
      </c>
      <c r="O138" s="4" t="s">
        <v>166</v>
      </c>
    </row>
    <row r="139" spans="1:15" ht="45" x14ac:dyDescent="0.25">
      <c r="A139" s="4">
        <f t="shared" si="3"/>
        <v>130</v>
      </c>
      <c r="B139" s="4" t="s">
        <v>152</v>
      </c>
      <c r="C139" s="4" t="s">
        <v>153</v>
      </c>
      <c r="D139" s="4" t="s">
        <v>162</v>
      </c>
      <c r="E139" s="4" t="s">
        <v>16</v>
      </c>
      <c r="F139" s="4" t="s">
        <v>163</v>
      </c>
      <c r="G139" s="5" t="s">
        <v>164</v>
      </c>
      <c r="H139" s="4" t="s">
        <v>165</v>
      </c>
      <c r="I139" s="4" t="s">
        <v>184</v>
      </c>
      <c r="J139" s="6"/>
      <c r="K139" s="6">
        <v>165000000</v>
      </c>
      <c r="L139" s="6">
        <v>637500000</v>
      </c>
      <c r="M139" s="6">
        <v>170000000</v>
      </c>
      <c r="N139" s="6">
        <f t="shared" ref="N139:N202" si="4">SUM(J139:M139)</f>
        <v>972500000</v>
      </c>
      <c r="O139" s="4" t="s">
        <v>166</v>
      </c>
    </row>
    <row r="140" spans="1:15" ht="45" x14ac:dyDescent="0.25">
      <c r="A140" s="4">
        <f t="shared" ref="A140:A203" si="5">+A139+1</f>
        <v>131</v>
      </c>
      <c r="B140" s="4" t="s">
        <v>152</v>
      </c>
      <c r="C140" s="4" t="s">
        <v>153</v>
      </c>
      <c r="D140" s="4" t="s">
        <v>162</v>
      </c>
      <c r="E140" s="4" t="s">
        <v>16</v>
      </c>
      <c r="F140" s="4" t="s">
        <v>163</v>
      </c>
      <c r="G140" s="5" t="s">
        <v>164</v>
      </c>
      <c r="H140" s="4" t="s">
        <v>165</v>
      </c>
      <c r="I140" s="4" t="s">
        <v>185</v>
      </c>
      <c r="J140" s="6"/>
      <c r="K140" s="6">
        <v>337500000</v>
      </c>
      <c r="L140" s="6">
        <v>360000000</v>
      </c>
      <c r="M140" s="6">
        <v>512300000</v>
      </c>
      <c r="N140" s="6">
        <f t="shared" si="4"/>
        <v>1209800000</v>
      </c>
      <c r="O140" s="4" t="s">
        <v>166</v>
      </c>
    </row>
    <row r="141" spans="1:15" ht="60" x14ac:dyDescent="0.25">
      <c r="A141" s="4">
        <f t="shared" si="5"/>
        <v>132</v>
      </c>
      <c r="B141" s="4" t="s">
        <v>152</v>
      </c>
      <c r="C141" s="4" t="s">
        <v>153</v>
      </c>
      <c r="D141" s="4" t="s">
        <v>162</v>
      </c>
      <c r="E141" s="4" t="s">
        <v>16</v>
      </c>
      <c r="F141" s="4" t="s">
        <v>163</v>
      </c>
      <c r="G141" s="5" t="s">
        <v>164</v>
      </c>
      <c r="H141" s="4" t="s">
        <v>165</v>
      </c>
      <c r="I141" s="4" t="s">
        <v>186</v>
      </c>
      <c r="J141" s="6"/>
      <c r="K141" s="6">
        <v>100000000</v>
      </c>
      <c r="L141" s="6">
        <v>100000000</v>
      </c>
      <c r="M141" s="6">
        <v>100000000</v>
      </c>
      <c r="N141" s="6">
        <f t="shared" si="4"/>
        <v>300000000</v>
      </c>
      <c r="O141" s="4" t="s">
        <v>166</v>
      </c>
    </row>
    <row r="142" spans="1:15" ht="45" x14ac:dyDescent="0.25">
      <c r="A142" s="4">
        <f t="shared" si="5"/>
        <v>133</v>
      </c>
      <c r="B142" s="4" t="s">
        <v>152</v>
      </c>
      <c r="C142" s="4" t="s">
        <v>153</v>
      </c>
      <c r="D142" s="4" t="s">
        <v>162</v>
      </c>
      <c r="E142" s="4" t="s">
        <v>16</v>
      </c>
      <c r="F142" s="4" t="s">
        <v>163</v>
      </c>
      <c r="G142" s="5" t="s">
        <v>164</v>
      </c>
      <c r="H142" s="4" t="s">
        <v>165</v>
      </c>
      <c r="I142" s="4" t="s">
        <v>187</v>
      </c>
      <c r="J142" s="6"/>
      <c r="K142" s="6">
        <v>100000000</v>
      </c>
      <c r="L142" s="6">
        <v>100000000</v>
      </c>
      <c r="M142" s="6">
        <v>100000000</v>
      </c>
      <c r="N142" s="6">
        <f t="shared" si="4"/>
        <v>300000000</v>
      </c>
      <c r="O142" s="4" t="s">
        <v>166</v>
      </c>
    </row>
    <row r="143" spans="1:15" ht="45" x14ac:dyDescent="0.25">
      <c r="A143" s="4">
        <f t="shared" si="5"/>
        <v>134</v>
      </c>
      <c r="B143" s="4" t="s">
        <v>152</v>
      </c>
      <c r="C143" s="4" t="s">
        <v>153</v>
      </c>
      <c r="D143" s="4" t="s">
        <v>162</v>
      </c>
      <c r="E143" s="4" t="s">
        <v>16</v>
      </c>
      <c r="F143" s="4" t="s">
        <v>163</v>
      </c>
      <c r="G143" s="5" t="s">
        <v>164</v>
      </c>
      <c r="H143" s="4" t="s">
        <v>165</v>
      </c>
      <c r="I143" s="4" t="s">
        <v>188</v>
      </c>
      <c r="J143" s="6"/>
      <c r="K143" s="6">
        <v>53900000</v>
      </c>
      <c r="L143" s="6">
        <v>42000000</v>
      </c>
      <c r="M143" s="6">
        <v>44100000</v>
      </c>
      <c r="N143" s="6">
        <f t="shared" si="4"/>
        <v>140000000</v>
      </c>
      <c r="O143" s="4" t="s">
        <v>166</v>
      </c>
    </row>
    <row r="144" spans="1:15" ht="45" x14ac:dyDescent="0.25">
      <c r="A144" s="4">
        <f t="shared" si="5"/>
        <v>135</v>
      </c>
      <c r="B144" s="4" t="s">
        <v>152</v>
      </c>
      <c r="C144" s="4" t="s">
        <v>153</v>
      </c>
      <c r="D144" s="4" t="s">
        <v>162</v>
      </c>
      <c r="E144" s="4" t="s">
        <v>16</v>
      </c>
      <c r="F144" s="4" t="s">
        <v>163</v>
      </c>
      <c r="G144" s="5" t="s">
        <v>164</v>
      </c>
      <c r="H144" s="4" t="s">
        <v>165</v>
      </c>
      <c r="I144" s="4" t="s">
        <v>189</v>
      </c>
      <c r="J144" s="6"/>
      <c r="K144" s="6">
        <v>135490960</v>
      </c>
      <c r="L144" s="6">
        <v>149040056</v>
      </c>
      <c r="M144" s="6">
        <v>163944062</v>
      </c>
      <c r="N144" s="6">
        <f t="shared" si="4"/>
        <v>448475078</v>
      </c>
      <c r="O144" s="4" t="s">
        <v>166</v>
      </c>
    </row>
    <row r="145" spans="1:15" ht="45" x14ac:dyDescent="0.25">
      <c r="A145" s="4">
        <f t="shared" si="5"/>
        <v>136</v>
      </c>
      <c r="B145" s="4" t="s">
        <v>152</v>
      </c>
      <c r="C145" s="4" t="s">
        <v>153</v>
      </c>
      <c r="D145" s="4" t="s">
        <v>162</v>
      </c>
      <c r="E145" s="4" t="s">
        <v>16</v>
      </c>
      <c r="F145" s="4" t="s">
        <v>163</v>
      </c>
      <c r="G145" s="5" t="s">
        <v>164</v>
      </c>
      <c r="H145" s="4" t="s">
        <v>165</v>
      </c>
      <c r="I145" s="4" t="s">
        <v>190</v>
      </c>
      <c r="J145" s="6"/>
      <c r="K145" s="6">
        <v>145829200</v>
      </c>
      <c r="L145" s="6">
        <v>160412120</v>
      </c>
      <c r="M145" s="6">
        <v>176453332</v>
      </c>
      <c r="N145" s="6">
        <f t="shared" si="4"/>
        <v>482694652</v>
      </c>
      <c r="O145" s="4" t="s">
        <v>166</v>
      </c>
    </row>
    <row r="146" spans="1:15" ht="45" x14ac:dyDescent="0.25">
      <c r="A146" s="4">
        <f t="shared" si="5"/>
        <v>137</v>
      </c>
      <c r="B146" s="4" t="s">
        <v>152</v>
      </c>
      <c r="C146" s="4" t="s">
        <v>153</v>
      </c>
      <c r="D146" s="4" t="s">
        <v>162</v>
      </c>
      <c r="E146" s="4" t="s">
        <v>16</v>
      </c>
      <c r="F146" s="4" t="s">
        <v>163</v>
      </c>
      <c r="G146" s="5" t="s">
        <v>164</v>
      </c>
      <c r="H146" s="4" t="s">
        <v>165</v>
      </c>
      <c r="I146" s="4" t="s">
        <v>191</v>
      </c>
      <c r="J146" s="6"/>
      <c r="K146" s="6">
        <v>68631200</v>
      </c>
      <c r="L146" s="6">
        <v>56620740</v>
      </c>
      <c r="M146" s="6">
        <v>62282816</v>
      </c>
      <c r="N146" s="6">
        <f t="shared" si="4"/>
        <v>187534756</v>
      </c>
      <c r="O146" s="4" t="s">
        <v>166</v>
      </c>
    </row>
    <row r="147" spans="1:15" ht="45" x14ac:dyDescent="0.25">
      <c r="A147" s="4">
        <f t="shared" si="5"/>
        <v>138</v>
      </c>
      <c r="B147" s="4" t="s">
        <v>152</v>
      </c>
      <c r="C147" s="4" t="s">
        <v>153</v>
      </c>
      <c r="D147" s="4" t="s">
        <v>162</v>
      </c>
      <c r="E147" s="4" t="s">
        <v>16</v>
      </c>
      <c r="F147" s="4" t="s">
        <v>163</v>
      </c>
      <c r="G147" s="5" t="s">
        <v>164</v>
      </c>
      <c r="H147" s="4" t="s">
        <v>165</v>
      </c>
      <c r="I147" s="4" t="s">
        <v>192</v>
      </c>
      <c r="J147" s="6"/>
      <c r="K147" s="6">
        <v>63500000</v>
      </c>
      <c r="L147" s="6">
        <v>64000000</v>
      </c>
      <c r="M147" s="6">
        <v>64000000</v>
      </c>
      <c r="N147" s="6">
        <f t="shared" si="4"/>
        <v>191500000</v>
      </c>
      <c r="O147" s="4" t="s">
        <v>166</v>
      </c>
    </row>
    <row r="148" spans="1:15" ht="45" x14ac:dyDescent="0.25">
      <c r="A148" s="4">
        <f t="shared" si="5"/>
        <v>139</v>
      </c>
      <c r="B148" s="4" t="s">
        <v>152</v>
      </c>
      <c r="C148" s="4" t="s">
        <v>153</v>
      </c>
      <c r="D148" s="4" t="s">
        <v>193</v>
      </c>
      <c r="E148" s="4" t="s">
        <v>16</v>
      </c>
      <c r="F148" s="4" t="s">
        <v>163</v>
      </c>
      <c r="G148" s="5" t="s">
        <v>164</v>
      </c>
      <c r="H148" s="4" t="s">
        <v>165</v>
      </c>
      <c r="I148" s="4" t="s">
        <v>194</v>
      </c>
      <c r="J148" s="6"/>
      <c r="K148" s="6">
        <v>136000000</v>
      </c>
      <c r="L148" s="6">
        <v>150000000</v>
      </c>
      <c r="M148" s="6">
        <v>150000000</v>
      </c>
      <c r="N148" s="6">
        <f t="shared" si="4"/>
        <v>436000000</v>
      </c>
      <c r="O148" s="4" t="s">
        <v>166</v>
      </c>
    </row>
    <row r="149" spans="1:15" ht="45" x14ac:dyDescent="0.25">
      <c r="A149" s="4">
        <f t="shared" si="5"/>
        <v>140</v>
      </c>
      <c r="B149" s="4" t="s">
        <v>152</v>
      </c>
      <c r="C149" s="4" t="s">
        <v>153</v>
      </c>
      <c r="D149" s="4" t="s">
        <v>162</v>
      </c>
      <c r="E149" s="4" t="s">
        <v>16</v>
      </c>
      <c r="F149" s="4" t="s">
        <v>163</v>
      </c>
      <c r="G149" s="5" t="s">
        <v>164</v>
      </c>
      <c r="H149" s="4" t="s">
        <v>165</v>
      </c>
      <c r="I149" s="4" t="s">
        <v>195</v>
      </c>
      <c r="J149" s="6"/>
      <c r="K149" s="6">
        <v>176000000</v>
      </c>
      <c r="L149" s="6">
        <v>181000000</v>
      </c>
      <c r="M149" s="6">
        <v>275500000</v>
      </c>
      <c r="N149" s="6">
        <f t="shared" si="4"/>
        <v>632500000</v>
      </c>
      <c r="O149" s="4" t="s">
        <v>166</v>
      </c>
    </row>
    <row r="150" spans="1:15" ht="45" x14ac:dyDescent="0.25">
      <c r="A150" s="4">
        <f t="shared" si="5"/>
        <v>141</v>
      </c>
      <c r="B150" s="4" t="s">
        <v>152</v>
      </c>
      <c r="C150" s="4" t="s">
        <v>153</v>
      </c>
      <c r="D150" s="4" t="s">
        <v>162</v>
      </c>
      <c r="E150" s="4" t="s">
        <v>16</v>
      </c>
      <c r="F150" s="4" t="s">
        <v>163</v>
      </c>
      <c r="G150" s="5" t="s">
        <v>164</v>
      </c>
      <c r="H150" s="4" t="s">
        <v>165</v>
      </c>
      <c r="I150" s="4" t="s">
        <v>196</v>
      </c>
      <c r="J150" s="6"/>
      <c r="K150" s="6">
        <v>335000000</v>
      </c>
      <c r="L150" s="6">
        <v>337000000</v>
      </c>
      <c r="M150" s="6">
        <v>337000000</v>
      </c>
      <c r="N150" s="6">
        <f t="shared" si="4"/>
        <v>1009000000</v>
      </c>
      <c r="O150" s="4" t="s">
        <v>166</v>
      </c>
    </row>
    <row r="151" spans="1:15" ht="45" x14ac:dyDescent="0.25">
      <c r="A151" s="4">
        <f t="shared" si="5"/>
        <v>142</v>
      </c>
      <c r="B151" s="4" t="s">
        <v>152</v>
      </c>
      <c r="C151" s="4" t="s">
        <v>153</v>
      </c>
      <c r="D151" s="4" t="s">
        <v>162</v>
      </c>
      <c r="E151" s="4" t="s">
        <v>16</v>
      </c>
      <c r="F151" s="4" t="s">
        <v>163</v>
      </c>
      <c r="G151" s="5" t="s">
        <v>164</v>
      </c>
      <c r="H151" s="4" t="s">
        <v>165</v>
      </c>
      <c r="I151" s="4" t="s">
        <v>197</v>
      </c>
      <c r="J151" s="6"/>
      <c r="K151" s="6">
        <v>477000000</v>
      </c>
      <c r="L151" s="6">
        <v>780000000</v>
      </c>
      <c r="M151" s="6">
        <v>351000000</v>
      </c>
      <c r="N151" s="6">
        <f t="shared" si="4"/>
        <v>1608000000</v>
      </c>
      <c r="O151" s="4" t="s">
        <v>166</v>
      </c>
    </row>
    <row r="152" spans="1:15" ht="45" x14ac:dyDescent="0.25">
      <c r="A152" s="4">
        <f t="shared" si="5"/>
        <v>143</v>
      </c>
      <c r="B152" s="4" t="s">
        <v>152</v>
      </c>
      <c r="C152" s="4" t="s">
        <v>153</v>
      </c>
      <c r="D152" s="4" t="s">
        <v>162</v>
      </c>
      <c r="E152" s="4" t="s">
        <v>16</v>
      </c>
      <c r="F152" s="4" t="s">
        <v>163</v>
      </c>
      <c r="G152" s="5" t="s">
        <v>164</v>
      </c>
      <c r="H152" s="4" t="s">
        <v>165</v>
      </c>
      <c r="I152" s="4" t="s">
        <v>198</v>
      </c>
      <c r="J152" s="6"/>
      <c r="K152" s="6">
        <v>210000000</v>
      </c>
      <c r="L152" s="6">
        <v>138915000</v>
      </c>
      <c r="M152" s="6">
        <v>160000000</v>
      </c>
      <c r="N152" s="6">
        <f t="shared" si="4"/>
        <v>508915000</v>
      </c>
      <c r="O152" s="4" t="s">
        <v>166</v>
      </c>
    </row>
    <row r="153" spans="1:15" ht="45" x14ac:dyDescent="0.25">
      <c r="A153" s="4">
        <f t="shared" si="5"/>
        <v>144</v>
      </c>
      <c r="B153" s="4" t="s">
        <v>152</v>
      </c>
      <c r="C153" s="4" t="s">
        <v>153</v>
      </c>
      <c r="D153" s="4" t="s">
        <v>162</v>
      </c>
      <c r="E153" s="4" t="s">
        <v>16</v>
      </c>
      <c r="F153" s="4" t="s">
        <v>163</v>
      </c>
      <c r="G153" s="5" t="s">
        <v>164</v>
      </c>
      <c r="H153" s="4" t="s">
        <v>165</v>
      </c>
      <c r="I153" s="4" t="s">
        <v>199</v>
      </c>
      <c r="J153" s="6"/>
      <c r="K153" s="6">
        <v>432000000</v>
      </c>
      <c r="L153" s="6">
        <v>447000000</v>
      </c>
      <c r="M153" s="6">
        <v>520000000</v>
      </c>
      <c r="N153" s="6">
        <f t="shared" si="4"/>
        <v>1399000000</v>
      </c>
      <c r="O153" s="4" t="s">
        <v>166</v>
      </c>
    </row>
    <row r="154" spans="1:15" ht="45" x14ac:dyDescent="0.25">
      <c r="A154" s="4">
        <f t="shared" si="5"/>
        <v>145</v>
      </c>
      <c r="B154" s="4" t="s">
        <v>152</v>
      </c>
      <c r="C154" s="4" t="s">
        <v>153</v>
      </c>
      <c r="D154" s="4" t="s">
        <v>162</v>
      </c>
      <c r="E154" s="4" t="s">
        <v>16</v>
      </c>
      <c r="F154" s="4" t="s">
        <v>163</v>
      </c>
      <c r="G154" s="5" t="s">
        <v>164</v>
      </c>
      <c r="H154" s="4" t="s">
        <v>165</v>
      </c>
      <c r="I154" s="4" t="s">
        <v>200</v>
      </c>
      <c r="J154" s="6"/>
      <c r="K154" s="6">
        <v>157500000</v>
      </c>
      <c r="L154" s="6">
        <v>220000000</v>
      </c>
      <c r="M154" s="6">
        <v>220000000</v>
      </c>
      <c r="N154" s="6">
        <f t="shared" si="4"/>
        <v>597500000</v>
      </c>
      <c r="O154" s="4" t="s">
        <v>166</v>
      </c>
    </row>
    <row r="155" spans="1:15" ht="45" x14ac:dyDescent="0.25">
      <c r="A155" s="4">
        <f t="shared" si="5"/>
        <v>146</v>
      </c>
      <c r="B155" s="4" t="s">
        <v>152</v>
      </c>
      <c r="C155" s="4" t="s">
        <v>153</v>
      </c>
      <c r="D155" s="4" t="s">
        <v>162</v>
      </c>
      <c r="E155" s="4" t="s">
        <v>16</v>
      </c>
      <c r="F155" s="4" t="s">
        <v>163</v>
      </c>
      <c r="G155" s="5" t="s">
        <v>164</v>
      </c>
      <c r="H155" s="4" t="s">
        <v>165</v>
      </c>
      <c r="I155" s="4" t="s">
        <v>201</v>
      </c>
      <c r="J155" s="6"/>
      <c r="K155" s="6">
        <v>22500000</v>
      </c>
      <c r="L155" s="6">
        <v>27000000</v>
      </c>
      <c r="M155" s="6">
        <v>66150000</v>
      </c>
      <c r="N155" s="6">
        <f t="shared" si="4"/>
        <v>115650000</v>
      </c>
      <c r="O155" s="4" t="s">
        <v>166</v>
      </c>
    </row>
    <row r="156" spans="1:15" ht="45" x14ac:dyDescent="0.25">
      <c r="A156" s="4">
        <f t="shared" si="5"/>
        <v>147</v>
      </c>
      <c r="B156" s="4" t="s">
        <v>152</v>
      </c>
      <c r="C156" s="4" t="s">
        <v>153</v>
      </c>
      <c r="D156" s="4" t="s">
        <v>162</v>
      </c>
      <c r="E156" s="4" t="s">
        <v>16</v>
      </c>
      <c r="F156" s="4" t="s">
        <v>163</v>
      </c>
      <c r="G156" s="5" t="s">
        <v>164</v>
      </c>
      <c r="H156" s="4" t="s">
        <v>165</v>
      </c>
      <c r="I156" s="4" t="s">
        <v>202</v>
      </c>
      <c r="J156" s="6"/>
      <c r="K156" s="6">
        <v>245000000</v>
      </c>
      <c r="L156" s="6"/>
      <c r="M156" s="6"/>
      <c r="N156" s="6">
        <f t="shared" si="4"/>
        <v>245000000</v>
      </c>
      <c r="O156" s="4" t="s">
        <v>166</v>
      </c>
    </row>
    <row r="157" spans="1:15" ht="60" x14ac:dyDescent="0.25">
      <c r="A157" s="4">
        <f t="shared" si="5"/>
        <v>148</v>
      </c>
      <c r="B157" s="4" t="s">
        <v>152</v>
      </c>
      <c r="C157" s="4" t="s">
        <v>153</v>
      </c>
      <c r="D157" s="4" t="s">
        <v>162</v>
      </c>
      <c r="E157" s="4" t="s">
        <v>16</v>
      </c>
      <c r="F157" s="4" t="s">
        <v>163</v>
      </c>
      <c r="G157" s="5" t="s">
        <v>164</v>
      </c>
      <c r="H157" s="4" t="s">
        <v>165</v>
      </c>
      <c r="I157" s="4" t="s">
        <v>203</v>
      </c>
      <c r="J157" s="6"/>
      <c r="K157" s="6">
        <v>245000000</v>
      </c>
      <c r="L157" s="6"/>
      <c r="M157" s="6"/>
      <c r="N157" s="6">
        <f t="shared" si="4"/>
        <v>245000000</v>
      </c>
      <c r="O157" s="4" t="s">
        <v>166</v>
      </c>
    </row>
    <row r="158" spans="1:15" ht="60" x14ac:dyDescent="0.25">
      <c r="A158" s="4">
        <f t="shared" si="5"/>
        <v>149</v>
      </c>
      <c r="B158" s="4" t="s">
        <v>152</v>
      </c>
      <c r="C158" s="4" t="s">
        <v>153</v>
      </c>
      <c r="D158" s="4" t="s">
        <v>162</v>
      </c>
      <c r="E158" s="4" t="s">
        <v>16</v>
      </c>
      <c r="F158" s="4" t="s">
        <v>163</v>
      </c>
      <c r="G158" s="5" t="s">
        <v>164</v>
      </c>
      <c r="H158" s="4" t="s">
        <v>165</v>
      </c>
      <c r="I158" s="4" t="s">
        <v>204</v>
      </c>
      <c r="J158" s="6"/>
      <c r="K158" s="6">
        <v>245000000</v>
      </c>
      <c r="L158" s="6"/>
      <c r="M158" s="6"/>
      <c r="N158" s="6">
        <f t="shared" si="4"/>
        <v>245000000</v>
      </c>
      <c r="O158" s="4" t="s">
        <v>166</v>
      </c>
    </row>
    <row r="159" spans="1:15" ht="60" x14ac:dyDescent="0.25">
      <c r="A159" s="4">
        <f t="shared" si="5"/>
        <v>150</v>
      </c>
      <c r="B159" s="4" t="s">
        <v>152</v>
      </c>
      <c r="C159" s="4" t="s">
        <v>153</v>
      </c>
      <c r="D159" s="4" t="s">
        <v>162</v>
      </c>
      <c r="E159" s="4" t="s">
        <v>16</v>
      </c>
      <c r="F159" s="4" t="s">
        <v>163</v>
      </c>
      <c r="G159" s="5" t="s">
        <v>164</v>
      </c>
      <c r="H159" s="4" t="s">
        <v>165</v>
      </c>
      <c r="I159" s="4" t="s">
        <v>205</v>
      </c>
      <c r="J159" s="6"/>
      <c r="K159" s="6">
        <v>132300000</v>
      </c>
      <c r="L159" s="6">
        <v>143500000</v>
      </c>
      <c r="M159" s="6">
        <v>143500000</v>
      </c>
      <c r="N159" s="6">
        <f t="shared" si="4"/>
        <v>419300000</v>
      </c>
      <c r="O159" s="4" t="s">
        <v>166</v>
      </c>
    </row>
    <row r="160" spans="1:15" ht="45" x14ac:dyDescent="0.25">
      <c r="A160" s="4">
        <f t="shared" si="5"/>
        <v>151</v>
      </c>
      <c r="B160" s="4" t="s">
        <v>152</v>
      </c>
      <c r="C160" s="4" t="s">
        <v>153</v>
      </c>
      <c r="D160" s="4" t="s">
        <v>162</v>
      </c>
      <c r="E160" s="4" t="s">
        <v>16</v>
      </c>
      <c r="F160" s="4" t="s">
        <v>163</v>
      </c>
      <c r="G160" s="5" t="s">
        <v>164</v>
      </c>
      <c r="H160" s="4" t="s">
        <v>165</v>
      </c>
      <c r="I160" s="4" t="s">
        <v>206</v>
      </c>
      <c r="J160" s="6"/>
      <c r="K160" s="6">
        <v>132000000</v>
      </c>
      <c r="L160" s="6">
        <v>138915000</v>
      </c>
      <c r="M160" s="6">
        <v>138915000</v>
      </c>
      <c r="N160" s="6">
        <f t="shared" si="4"/>
        <v>409830000</v>
      </c>
      <c r="O160" s="4" t="s">
        <v>166</v>
      </c>
    </row>
    <row r="161" spans="1:15" ht="45" x14ac:dyDescent="0.25">
      <c r="A161" s="4">
        <f t="shared" si="5"/>
        <v>152</v>
      </c>
      <c r="B161" s="4" t="s">
        <v>152</v>
      </c>
      <c r="C161" s="4" t="s">
        <v>153</v>
      </c>
      <c r="D161" s="4" t="s">
        <v>162</v>
      </c>
      <c r="E161" s="4" t="s">
        <v>16</v>
      </c>
      <c r="F161" s="4" t="s">
        <v>163</v>
      </c>
      <c r="G161" s="5" t="s">
        <v>164</v>
      </c>
      <c r="H161" s="4" t="s">
        <v>165</v>
      </c>
      <c r="I161" s="4" t="s">
        <v>207</v>
      </c>
      <c r="J161" s="6"/>
      <c r="K161" s="6">
        <v>245000000</v>
      </c>
      <c r="L161" s="6"/>
      <c r="M161" s="6"/>
      <c r="N161" s="6">
        <f t="shared" si="4"/>
        <v>245000000</v>
      </c>
      <c r="O161" s="4" t="s">
        <v>166</v>
      </c>
    </row>
    <row r="162" spans="1:15" ht="45" x14ac:dyDescent="0.25">
      <c r="A162" s="4">
        <f t="shared" si="5"/>
        <v>153</v>
      </c>
      <c r="B162" s="4" t="s">
        <v>152</v>
      </c>
      <c r="C162" s="4" t="s">
        <v>153</v>
      </c>
      <c r="D162" s="4" t="s">
        <v>162</v>
      </c>
      <c r="E162" s="4" t="s">
        <v>16</v>
      </c>
      <c r="F162" s="4" t="s">
        <v>163</v>
      </c>
      <c r="G162" s="5" t="s">
        <v>164</v>
      </c>
      <c r="H162" s="4" t="s">
        <v>165</v>
      </c>
      <c r="I162" s="4" t="s">
        <v>208</v>
      </c>
      <c r="J162" s="6"/>
      <c r="K162" s="6">
        <v>630000000</v>
      </c>
      <c r="L162" s="6">
        <v>635000000</v>
      </c>
      <c r="M162" s="6">
        <v>1016000000</v>
      </c>
      <c r="N162" s="6">
        <f t="shared" si="4"/>
        <v>2281000000</v>
      </c>
      <c r="O162" s="4" t="s">
        <v>166</v>
      </c>
    </row>
    <row r="163" spans="1:15" ht="75" x14ac:dyDescent="0.25">
      <c r="A163" s="4">
        <f t="shared" si="5"/>
        <v>154</v>
      </c>
      <c r="B163" s="4" t="s">
        <v>152</v>
      </c>
      <c r="C163" s="4" t="s">
        <v>153</v>
      </c>
      <c r="D163" s="4" t="s">
        <v>154</v>
      </c>
      <c r="E163" s="4" t="s">
        <v>16</v>
      </c>
      <c r="F163" s="4" t="s">
        <v>155</v>
      </c>
      <c r="G163" s="5" t="s">
        <v>156</v>
      </c>
      <c r="H163" s="4" t="s">
        <v>157</v>
      </c>
      <c r="I163" s="4" t="s">
        <v>209</v>
      </c>
      <c r="J163" s="6"/>
      <c r="K163" s="6">
        <v>800000000</v>
      </c>
      <c r="L163" s="6">
        <v>900000000</v>
      </c>
      <c r="M163" s="6">
        <v>1000000000</v>
      </c>
      <c r="N163" s="6">
        <f t="shared" si="4"/>
        <v>2700000000</v>
      </c>
      <c r="O163" s="4" t="s">
        <v>159</v>
      </c>
    </row>
    <row r="164" spans="1:15" ht="75" x14ac:dyDescent="0.25">
      <c r="A164" s="4">
        <f t="shared" si="5"/>
        <v>155</v>
      </c>
      <c r="B164" s="4" t="s">
        <v>152</v>
      </c>
      <c r="C164" s="4" t="s">
        <v>153</v>
      </c>
      <c r="D164" s="4" t="s">
        <v>154</v>
      </c>
      <c r="E164" s="4" t="s">
        <v>16</v>
      </c>
      <c r="F164" s="4" t="s">
        <v>155</v>
      </c>
      <c r="G164" s="5" t="s">
        <v>156</v>
      </c>
      <c r="H164" s="4" t="s">
        <v>157</v>
      </c>
      <c r="I164" s="4" t="s">
        <v>210</v>
      </c>
      <c r="J164" s="6">
        <v>600000000</v>
      </c>
      <c r="K164" s="6">
        <v>1000000000</v>
      </c>
      <c r="L164" s="6">
        <v>1100000000</v>
      </c>
      <c r="M164" s="6">
        <v>1200000000</v>
      </c>
      <c r="N164" s="6">
        <f t="shared" si="4"/>
        <v>3900000000</v>
      </c>
      <c r="O164" s="4" t="s">
        <v>159</v>
      </c>
    </row>
    <row r="165" spans="1:15" ht="75" x14ac:dyDescent="0.25">
      <c r="A165" s="4">
        <f t="shared" si="5"/>
        <v>156</v>
      </c>
      <c r="B165" s="4" t="s">
        <v>152</v>
      </c>
      <c r="C165" s="4" t="s">
        <v>153</v>
      </c>
      <c r="D165" s="4" t="s">
        <v>154</v>
      </c>
      <c r="E165" s="4" t="s">
        <v>16</v>
      </c>
      <c r="F165" s="4" t="s">
        <v>155</v>
      </c>
      <c r="G165" s="5" t="s">
        <v>156</v>
      </c>
      <c r="H165" s="4" t="s">
        <v>157</v>
      </c>
      <c r="I165" s="4" t="s">
        <v>211</v>
      </c>
      <c r="J165" s="6">
        <v>300000000</v>
      </c>
      <c r="K165" s="6">
        <v>125000000</v>
      </c>
      <c r="L165" s="6">
        <v>150000000</v>
      </c>
      <c r="M165" s="6">
        <v>175000000</v>
      </c>
      <c r="N165" s="6">
        <f t="shared" si="4"/>
        <v>750000000</v>
      </c>
      <c r="O165" s="4" t="s">
        <v>159</v>
      </c>
    </row>
    <row r="166" spans="1:15" ht="75" x14ac:dyDescent="0.25">
      <c r="A166" s="4">
        <f t="shared" si="5"/>
        <v>157</v>
      </c>
      <c r="B166" s="4" t="s">
        <v>152</v>
      </c>
      <c r="C166" s="4" t="s">
        <v>212</v>
      </c>
      <c r="D166" s="4" t="s">
        <v>154</v>
      </c>
      <c r="E166" s="4" t="s">
        <v>16</v>
      </c>
      <c r="F166" s="4" t="s">
        <v>155</v>
      </c>
      <c r="G166" s="5" t="s">
        <v>156</v>
      </c>
      <c r="H166" s="4" t="s">
        <v>157</v>
      </c>
      <c r="I166" s="4" t="s">
        <v>213</v>
      </c>
      <c r="J166" s="6"/>
      <c r="K166" s="6">
        <v>400000000</v>
      </c>
      <c r="L166" s="6">
        <v>500000000</v>
      </c>
      <c r="M166" s="6">
        <v>600000000</v>
      </c>
      <c r="N166" s="6">
        <f t="shared" si="4"/>
        <v>1500000000</v>
      </c>
      <c r="O166" s="4" t="s">
        <v>159</v>
      </c>
    </row>
    <row r="167" spans="1:15" ht="75" x14ac:dyDescent="0.25">
      <c r="A167" s="4">
        <f t="shared" si="5"/>
        <v>158</v>
      </c>
      <c r="B167" s="4" t="s">
        <v>152</v>
      </c>
      <c r="C167" s="4" t="s">
        <v>212</v>
      </c>
      <c r="D167" s="4" t="s">
        <v>154</v>
      </c>
      <c r="E167" s="4" t="s">
        <v>16</v>
      </c>
      <c r="F167" s="4" t="s">
        <v>155</v>
      </c>
      <c r="G167" s="5" t="s">
        <v>156</v>
      </c>
      <c r="H167" s="4" t="s">
        <v>157</v>
      </c>
      <c r="I167" s="4" t="s">
        <v>214</v>
      </c>
      <c r="J167" s="6">
        <v>700000000</v>
      </c>
      <c r="K167" s="6">
        <v>400000000</v>
      </c>
      <c r="L167" s="6">
        <v>500000000</v>
      </c>
      <c r="M167" s="6">
        <v>600000000</v>
      </c>
      <c r="N167" s="6">
        <f t="shared" si="4"/>
        <v>2200000000</v>
      </c>
      <c r="O167" s="4" t="s">
        <v>159</v>
      </c>
    </row>
    <row r="168" spans="1:15" ht="75" x14ac:dyDescent="0.25">
      <c r="A168" s="4">
        <f t="shared" si="5"/>
        <v>159</v>
      </c>
      <c r="B168" s="4" t="s">
        <v>152</v>
      </c>
      <c r="C168" s="4" t="s">
        <v>161</v>
      </c>
      <c r="D168" s="4" t="s">
        <v>215</v>
      </c>
      <c r="E168" s="4" t="s">
        <v>16</v>
      </c>
      <c r="F168" s="4" t="s">
        <v>216</v>
      </c>
      <c r="G168" s="5" t="s">
        <v>217</v>
      </c>
      <c r="H168" s="4" t="s">
        <v>218</v>
      </c>
      <c r="I168" s="4" t="s">
        <v>219</v>
      </c>
      <c r="J168" s="6">
        <v>1689000000</v>
      </c>
      <c r="K168" s="6"/>
      <c r="L168" s="6"/>
      <c r="M168" s="6"/>
      <c r="N168" s="6">
        <f t="shared" si="4"/>
        <v>1689000000</v>
      </c>
      <c r="O168" s="4" t="s">
        <v>220</v>
      </c>
    </row>
    <row r="169" spans="1:15" ht="60" x14ac:dyDescent="0.25">
      <c r="A169" s="4">
        <f t="shared" si="5"/>
        <v>160</v>
      </c>
      <c r="B169" s="4" t="s">
        <v>152</v>
      </c>
      <c r="C169" s="4" t="s">
        <v>161</v>
      </c>
      <c r="D169" s="4" t="s">
        <v>215</v>
      </c>
      <c r="E169" s="4" t="s">
        <v>16</v>
      </c>
      <c r="F169" s="4" t="s">
        <v>216</v>
      </c>
      <c r="G169" s="5" t="s">
        <v>217</v>
      </c>
      <c r="H169" s="4" t="s">
        <v>218</v>
      </c>
      <c r="I169" s="4" t="s">
        <v>221</v>
      </c>
      <c r="J169" s="6">
        <v>1613763000</v>
      </c>
      <c r="K169" s="6"/>
      <c r="L169" s="6"/>
      <c r="M169" s="6"/>
      <c r="N169" s="6">
        <f t="shared" si="4"/>
        <v>1613763000</v>
      </c>
      <c r="O169" s="4" t="s">
        <v>220</v>
      </c>
    </row>
    <row r="170" spans="1:15" ht="90" x14ac:dyDescent="0.25">
      <c r="A170" s="4">
        <f t="shared" si="5"/>
        <v>161</v>
      </c>
      <c r="B170" s="4" t="s">
        <v>152</v>
      </c>
      <c r="C170" s="4" t="s">
        <v>161</v>
      </c>
      <c r="D170" s="4" t="s">
        <v>215</v>
      </c>
      <c r="E170" s="4" t="s">
        <v>16</v>
      </c>
      <c r="F170" s="4" t="s">
        <v>216</v>
      </c>
      <c r="G170" s="5" t="s">
        <v>217</v>
      </c>
      <c r="H170" s="4" t="s">
        <v>218</v>
      </c>
      <c r="I170" s="4" t="s">
        <v>222</v>
      </c>
      <c r="J170" s="6">
        <v>1128237000</v>
      </c>
      <c r="K170" s="6"/>
      <c r="L170" s="6"/>
      <c r="M170" s="6"/>
      <c r="N170" s="6">
        <f t="shared" si="4"/>
        <v>1128237000</v>
      </c>
      <c r="O170" s="4" t="s">
        <v>220</v>
      </c>
    </row>
    <row r="171" spans="1:15" ht="60" x14ac:dyDescent="0.25">
      <c r="A171" s="4">
        <f t="shared" si="5"/>
        <v>162</v>
      </c>
      <c r="B171" s="4" t="s">
        <v>152</v>
      </c>
      <c r="C171" s="4" t="s">
        <v>161</v>
      </c>
      <c r="D171" s="4" t="s">
        <v>215</v>
      </c>
      <c r="E171" s="4" t="s">
        <v>16</v>
      </c>
      <c r="F171" s="4" t="s">
        <v>216</v>
      </c>
      <c r="G171" s="5" t="s">
        <v>217</v>
      </c>
      <c r="H171" s="4" t="s">
        <v>218</v>
      </c>
      <c r="I171" s="4" t="s">
        <v>223</v>
      </c>
      <c r="J171" s="6">
        <v>200000000</v>
      </c>
      <c r="K171" s="6"/>
      <c r="L171" s="6"/>
      <c r="M171" s="6"/>
      <c r="N171" s="6">
        <f t="shared" si="4"/>
        <v>200000000</v>
      </c>
      <c r="O171" s="4" t="s">
        <v>220</v>
      </c>
    </row>
    <row r="172" spans="1:15" ht="75" x14ac:dyDescent="0.25">
      <c r="A172" s="4">
        <f t="shared" si="5"/>
        <v>163</v>
      </c>
      <c r="B172" s="4" t="s">
        <v>152</v>
      </c>
      <c r="C172" s="4" t="s">
        <v>161</v>
      </c>
      <c r="D172" s="4" t="s">
        <v>215</v>
      </c>
      <c r="E172" s="4" t="s">
        <v>16</v>
      </c>
      <c r="F172" s="4" t="s">
        <v>216</v>
      </c>
      <c r="G172" s="5" t="s">
        <v>217</v>
      </c>
      <c r="H172" s="4" t="s">
        <v>218</v>
      </c>
      <c r="I172" s="4" t="s">
        <v>224</v>
      </c>
      <c r="J172" s="6">
        <v>200000000</v>
      </c>
      <c r="K172" s="6"/>
      <c r="L172" s="6"/>
      <c r="M172" s="6"/>
      <c r="N172" s="6">
        <f t="shared" si="4"/>
        <v>200000000</v>
      </c>
      <c r="O172" s="4" t="s">
        <v>220</v>
      </c>
    </row>
    <row r="173" spans="1:15" ht="60" x14ac:dyDescent="0.25">
      <c r="A173" s="4">
        <f t="shared" si="5"/>
        <v>164</v>
      </c>
      <c r="B173" s="4" t="s">
        <v>152</v>
      </c>
      <c r="C173" s="4" t="s">
        <v>161</v>
      </c>
      <c r="D173" s="4" t="s">
        <v>215</v>
      </c>
      <c r="E173" s="4" t="s">
        <v>16</v>
      </c>
      <c r="F173" s="4" t="s">
        <v>216</v>
      </c>
      <c r="G173" s="5" t="s">
        <v>217</v>
      </c>
      <c r="H173" s="4" t="s">
        <v>218</v>
      </c>
      <c r="I173" s="4" t="s">
        <v>225</v>
      </c>
      <c r="J173" s="6"/>
      <c r="K173" s="6">
        <v>10000000</v>
      </c>
      <c r="L173" s="6">
        <v>10000000</v>
      </c>
      <c r="M173" s="6">
        <v>10000000</v>
      </c>
      <c r="N173" s="6">
        <f t="shared" si="4"/>
        <v>30000000</v>
      </c>
      <c r="O173" s="4" t="s">
        <v>220</v>
      </c>
    </row>
    <row r="174" spans="1:15" ht="60" x14ac:dyDescent="0.25">
      <c r="A174" s="4">
        <f t="shared" si="5"/>
        <v>165</v>
      </c>
      <c r="B174" s="4" t="s">
        <v>152</v>
      </c>
      <c r="C174" s="4" t="s">
        <v>161</v>
      </c>
      <c r="D174" s="4" t="s">
        <v>226</v>
      </c>
      <c r="E174" s="4" t="s">
        <v>16</v>
      </c>
      <c r="F174" s="4" t="s">
        <v>216</v>
      </c>
      <c r="G174" s="5" t="s">
        <v>217</v>
      </c>
      <c r="H174" s="4" t="s">
        <v>227</v>
      </c>
      <c r="I174" s="4" t="s">
        <v>228</v>
      </c>
      <c r="J174" s="6"/>
      <c r="K174" s="6">
        <v>1200000000</v>
      </c>
      <c r="L174" s="6">
        <v>813252952</v>
      </c>
      <c r="M174" s="6">
        <v>780000000</v>
      </c>
      <c r="N174" s="6">
        <f t="shared" si="4"/>
        <v>2793252952</v>
      </c>
      <c r="O174" s="4" t="s">
        <v>220</v>
      </c>
    </row>
    <row r="175" spans="1:15" ht="45" x14ac:dyDescent="0.25">
      <c r="A175" s="4">
        <f t="shared" si="5"/>
        <v>166</v>
      </c>
      <c r="B175" s="4" t="s">
        <v>152</v>
      </c>
      <c r="C175" s="4" t="s">
        <v>161</v>
      </c>
      <c r="D175" s="4" t="s">
        <v>226</v>
      </c>
      <c r="E175" s="4" t="s">
        <v>16</v>
      </c>
      <c r="F175" s="4" t="s">
        <v>216</v>
      </c>
      <c r="G175" s="5" t="s">
        <v>217</v>
      </c>
      <c r="H175" s="4" t="s">
        <v>227</v>
      </c>
      <c r="I175" s="4" t="s">
        <v>229</v>
      </c>
      <c r="J175" s="6"/>
      <c r="K175" s="6">
        <v>29704127</v>
      </c>
      <c r="L175" s="6">
        <v>20000000</v>
      </c>
      <c r="M175" s="6">
        <v>20000000</v>
      </c>
      <c r="N175" s="6">
        <f t="shared" si="4"/>
        <v>69704127</v>
      </c>
      <c r="O175" s="4" t="s">
        <v>220</v>
      </c>
    </row>
    <row r="176" spans="1:15" ht="45" x14ac:dyDescent="0.25">
      <c r="A176" s="4">
        <f t="shared" si="5"/>
        <v>167</v>
      </c>
      <c r="B176" s="4" t="s">
        <v>152</v>
      </c>
      <c r="C176" s="4" t="s">
        <v>161</v>
      </c>
      <c r="D176" s="4" t="s">
        <v>226</v>
      </c>
      <c r="E176" s="4" t="s">
        <v>16</v>
      </c>
      <c r="F176" s="4" t="s">
        <v>216</v>
      </c>
      <c r="G176" s="5" t="s">
        <v>217</v>
      </c>
      <c r="H176" s="4" t="s">
        <v>227</v>
      </c>
      <c r="I176" s="4" t="s">
        <v>230</v>
      </c>
      <c r="J176" s="6"/>
      <c r="K176" s="6">
        <v>5419586775</v>
      </c>
      <c r="L176" s="6">
        <v>1683001815</v>
      </c>
      <c r="M176" s="6">
        <v>960565387</v>
      </c>
      <c r="N176" s="6">
        <f t="shared" si="4"/>
        <v>8063153977</v>
      </c>
      <c r="O176" s="4" t="s">
        <v>220</v>
      </c>
    </row>
    <row r="177" spans="1:15" ht="45" x14ac:dyDescent="0.25">
      <c r="A177" s="4">
        <f t="shared" si="5"/>
        <v>168</v>
      </c>
      <c r="B177" s="4" t="s">
        <v>152</v>
      </c>
      <c r="C177" s="4" t="s">
        <v>161</v>
      </c>
      <c r="D177" s="4" t="s">
        <v>226</v>
      </c>
      <c r="E177" s="4" t="s">
        <v>16</v>
      </c>
      <c r="F177" s="4" t="s">
        <v>216</v>
      </c>
      <c r="G177" s="5" t="s">
        <v>217</v>
      </c>
      <c r="H177" s="4" t="s">
        <v>227</v>
      </c>
      <c r="I177" s="4" t="s">
        <v>231</v>
      </c>
      <c r="J177" s="6"/>
      <c r="K177" s="6">
        <v>5453595000</v>
      </c>
      <c r="L177" s="6">
        <v>5726274750</v>
      </c>
      <c r="M177" s="6">
        <v>6012588487</v>
      </c>
      <c r="N177" s="6">
        <f t="shared" si="4"/>
        <v>17192458237</v>
      </c>
      <c r="O177" s="4" t="s">
        <v>220</v>
      </c>
    </row>
    <row r="178" spans="1:15" ht="45" x14ac:dyDescent="0.25">
      <c r="A178" s="4">
        <f t="shared" si="5"/>
        <v>169</v>
      </c>
      <c r="B178" s="4" t="s">
        <v>232</v>
      </c>
      <c r="C178" s="4" t="s">
        <v>233</v>
      </c>
      <c r="D178" s="4" t="s">
        <v>234</v>
      </c>
      <c r="E178" s="4" t="s">
        <v>16</v>
      </c>
      <c r="F178" s="4" t="s">
        <v>235</v>
      </c>
      <c r="G178" s="5" t="s">
        <v>236</v>
      </c>
      <c r="H178" s="4" t="s">
        <v>237</v>
      </c>
      <c r="I178" s="4" t="s">
        <v>238</v>
      </c>
      <c r="J178" s="6">
        <v>1438000000</v>
      </c>
      <c r="K178" s="6">
        <v>2760000000</v>
      </c>
      <c r="L178" s="6">
        <v>2415000000</v>
      </c>
      <c r="M178" s="6">
        <v>2125000000</v>
      </c>
      <c r="N178" s="6">
        <f t="shared" si="4"/>
        <v>8738000000</v>
      </c>
      <c r="O178" s="4" t="s">
        <v>239</v>
      </c>
    </row>
    <row r="179" spans="1:15" ht="75" x14ac:dyDescent="0.25">
      <c r="A179" s="4">
        <f t="shared" si="5"/>
        <v>170</v>
      </c>
      <c r="B179" s="4" t="s">
        <v>240</v>
      </c>
      <c r="C179" s="4" t="s">
        <v>241</v>
      </c>
      <c r="D179" s="4" t="s">
        <v>234</v>
      </c>
      <c r="E179" s="4" t="s">
        <v>16</v>
      </c>
      <c r="F179" s="4" t="s">
        <v>242</v>
      </c>
      <c r="G179" s="5" t="s">
        <v>243</v>
      </c>
      <c r="H179" s="4" t="s">
        <v>244</v>
      </c>
      <c r="I179" s="4" t="s">
        <v>245</v>
      </c>
      <c r="J179" s="6">
        <v>100000000</v>
      </c>
      <c r="K179" s="6">
        <v>150000000</v>
      </c>
      <c r="L179" s="6">
        <v>200000000</v>
      </c>
      <c r="M179" s="6">
        <v>200000000</v>
      </c>
      <c r="N179" s="6">
        <f t="shared" si="4"/>
        <v>650000000</v>
      </c>
      <c r="O179" s="4" t="s">
        <v>246</v>
      </c>
    </row>
    <row r="180" spans="1:15" ht="75" x14ac:dyDescent="0.25">
      <c r="A180" s="4">
        <f t="shared" si="5"/>
        <v>171</v>
      </c>
      <c r="B180" s="4" t="s">
        <v>240</v>
      </c>
      <c r="C180" s="4" t="s">
        <v>241</v>
      </c>
      <c r="D180" s="4" t="s">
        <v>234</v>
      </c>
      <c r="E180" s="4" t="s">
        <v>16</v>
      </c>
      <c r="F180" s="4" t="s">
        <v>242</v>
      </c>
      <c r="G180" s="5" t="s">
        <v>243</v>
      </c>
      <c r="H180" s="4" t="s">
        <v>244</v>
      </c>
      <c r="I180" s="4" t="s">
        <v>247</v>
      </c>
      <c r="J180" s="6">
        <v>192000000</v>
      </c>
      <c r="K180" s="6">
        <v>400000000</v>
      </c>
      <c r="L180" s="6">
        <v>550000000</v>
      </c>
      <c r="M180" s="6">
        <v>500000000</v>
      </c>
      <c r="N180" s="6">
        <f t="shared" si="4"/>
        <v>1642000000</v>
      </c>
      <c r="O180" s="4" t="s">
        <v>246</v>
      </c>
    </row>
    <row r="181" spans="1:15" ht="75" x14ac:dyDescent="0.25">
      <c r="A181" s="4">
        <f t="shared" si="5"/>
        <v>172</v>
      </c>
      <c r="B181" s="4" t="s">
        <v>240</v>
      </c>
      <c r="C181" s="4" t="s">
        <v>241</v>
      </c>
      <c r="D181" s="4" t="s">
        <v>234</v>
      </c>
      <c r="E181" s="4" t="s">
        <v>16</v>
      </c>
      <c r="F181" s="4" t="s">
        <v>242</v>
      </c>
      <c r="G181" s="5" t="s">
        <v>243</v>
      </c>
      <c r="H181" s="4" t="s">
        <v>244</v>
      </c>
      <c r="I181" s="4" t="s">
        <v>248</v>
      </c>
      <c r="J181" s="6">
        <v>100000000</v>
      </c>
      <c r="K181" s="6"/>
      <c r="L181" s="6"/>
      <c r="M181" s="6"/>
      <c r="N181" s="6">
        <f t="shared" si="4"/>
        <v>100000000</v>
      </c>
      <c r="O181" s="4" t="s">
        <v>246</v>
      </c>
    </row>
    <row r="182" spans="1:15" ht="60" x14ac:dyDescent="0.25">
      <c r="A182" s="4">
        <f t="shared" si="5"/>
        <v>173</v>
      </c>
      <c r="B182" s="4" t="s">
        <v>232</v>
      </c>
      <c r="C182" s="4" t="s">
        <v>249</v>
      </c>
      <c r="D182" s="4" t="s">
        <v>234</v>
      </c>
      <c r="E182" s="4" t="s">
        <v>16</v>
      </c>
      <c r="F182" s="4" t="s">
        <v>250</v>
      </c>
      <c r="G182" s="5" t="s">
        <v>251</v>
      </c>
      <c r="H182" s="4" t="s">
        <v>252</v>
      </c>
      <c r="I182" s="4" t="s">
        <v>253</v>
      </c>
      <c r="J182" s="6"/>
      <c r="K182" s="6">
        <v>600000000</v>
      </c>
      <c r="L182" s="6"/>
      <c r="M182" s="6">
        <v>600000000</v>
      </c>
      <c r="N182" s="6">
        <f t="shared" si="4"/>
        <v>1200000000</v>
      </c>
      <c r="O182" s="4" t="s">
        <v>254</v>
      </c>
    </row>
    <row r="183" spans="1:15" ht="120" x14ac:dyDescent="0.25">
      <c r="A183" s="4">
        <f t="shared" si="5"/>
        <v>174</v>
      </c>
      <c r="B183" s="4" t="s">
        <v>232</v>
      </c>
      <c r="C183" s="4" t="s">
        <v>233</v>
      </c>
      <c r="D183" s="4" t="s">
        <v>193</v>
      </c>
      <c r="E183" s="4" t="s">
        <v>255</v>
      </c>
      <c r="F183" s="4" t="s">
        <v>256</v>
      </c>
      <c r="G183" s="9" t="s">
        <v>257</v>
      </c>
      <c r="H183" s="4" t="s">
        <v>258</v>
      </c>
      <c r="I183" s="4" t="s">
        <v>259</v>
      </c>
      <c r="J183" s="6"/>
      <c r="K183" s="6">
        <v>981300000</v>
      </c>
      <c r="L183" s="6"/>
      <c r="M183" s="6"/>
      <c r="N183" s="6">
        <f t="shared" si="4"/>
        <v>981300000</v>
      </c>
      <c r="O183" s="4" t="s">
        <v>260</v>
      </c>
    </row>
    <row r="184" spans="1:15" ht="60" x14ac:dyDescent="0.25">
      <c r="A184" s="4">
        <f t="shared" si="5"/>
        <v>175</v>
      </c>
      <c r="B184" s="4" t="s">
        <v>232</v>
      </c>
      <c r="C184" s="4" t="s">
        <v>233</v>
      </c>
      <c r="D184" s="4" t="s">
        <v>44</v>
      </c>
      <c r="E184" s="4" t="s">
        <v>45</v>
      </c>
      <c r="F184" s="4" t="s">
        <v>46</v>
      </c>
      <c r="G184" s="5" t="s">
        <v>47</v>
      </c>
      <c r="H184" s="4" t="s">
        <v>48</v>
      </c>
      <c r="I184" s="7" t="s">
        <v>261</v>
      </c>
      <c r="J184" s="8">
        <v>1857572059</v>
      </c>
      <c r="K184" s="6">
        <v>2000000000</v>
      </c>
      <c r="L184" s="6"/>
      <c r="M184" s="6"/>
      <c r="N184" s="6">
        <f t="shared" si="4"/>
        <v>3857572059</v>
      </c>
      <c r="O184" s="4" t="s">
        <v>50</v>
      </c>
    </row>
    <row r="185" spans="1:15" ht="60" x14ac:dyDescent="0.25">
      <c r="A185" s="4">
        <f t="shared" si="5"/>
        <v>176</v>
      </c>
      <c r="B185" s="4" t="s">
        <v>232</v>
      </c>
      <c r="C185" s="4" t="s">
        <v>249</v>
      </c>
      <c r="D185" s="4" t="s">
        <v>234</v>
      </c>
      <c r="E185" s="4" t="s">
        <v>16</v>
      </c>
      <c r="F185" s="4" t="s">
        <v>250</v>
      </c>
      <c r="G185" s="5" t="s">
        <v>251</v>
      </c>
      <c r="H185" s="4" t="s">
        <v>252</v>
      </c>
      <c r="I185" s="4" t="s">
        <v>262</v>
      </c>
      <c r="J185" s="6">
        <v>1435000000</v>
      </c>
      <c r="K185" s="6"/>
      <c r="L185" s="6"/>
      <c r="M185" s="6">
        <v>650000000</v>
      </c>
      <c r="N185" s="6">
        <f t="shared" si="4"/>
        <v>2085000000</v>
      </c>
      <c r="O185" s="4" t="s">
        <v>254</v>
      </c>
    </row>
    <row r="186" spans="1:15" ht="45" x14ac:dyDescent="0.25">
      <c r="A186" s="4">
        <f t="shared" si="5"/>
        <v>177</v>
      </c>
      <c r="B186" s="4" t="s">
        <v>13</v>
      </c>
      <c r="C186" s="4" t="s">
        <v>14</v>
      </c>
      <c r="D186" s="4" t="s">
        <v>15</v>
      </c>
      <c r="E186" s="4" t="s">
        <v>16</v>
      </c>
      <c r="F186" s="4" t="s">
        <v>17</v>
      </c>
      <c r="G186" s="5" t="s">
        <v>18</v>
      </c>
      <c r="H186" s="4" t="s">
        <v>19</v>
      </c>
      <c r="I186" s="4" t="s">
        <v>263</v>
      </c>
      <c r="J186" s="6"/>
      <c r="K186" s="6"/>
      <c r="L186" s="6">
        <v>400000000</v>
      </c>
      <c r="M186" s="6"/>
      <c r="N186" s="6">
        <f t="shared" si="4"/>
        <v>400000000</v>
      </c>
      <c r="O186" s="4" t="s">
        <v>254</v>
      </c>
    </row>
    <row r="187" spans="1:15" ht="45" x14ac:dyDescent="0.25">
      <c r="A187" s="4">
        <f t="shared" si="5"/>
        <v>178</v>
      </c>
      <c r="B187" s="4" t="s">
        <v>13</v>
      </c>
      <c r="C187" s="4" t="s">
        <v>14</v>
      </c>
      <c r="D187" s="4" t="s">
        <v>15</v>
      </c>
      <c r="E187" s="4" t="s">
        <v>16</v>
      </c>
      <c r="F187" s="4" t="s">
        <v>17</v>
      </c>
      <c r="G187" s="5" t="s">
        <v>18</v>
      </c>
      <c r="H187" s="4" t="s">
        <v>19</v>
      </c>
      <c r="I187" s="4" t="s">
        <v>264</v>
      </c>
      <c r="J187" s="6"/>
      <c r="K187" s="6">
        <v>300000000</v>
      </c>
      <c r="L187" s="6"/>
      <c r="M187" s="6"/>
      <c r="N187" s="6">
        <f t="shared" si="4"/>
        <v>300000000</v>
      </c>
      <c r="O187" s="4" t="s">
        <v>246</v>
      </c>
    </row>
    <row r="188" spans="1:15" ht="60" x14ac:dyDescent="0.25">
      <c r="A188" s="4">
        <f t="shared" si="5"/>
        <v>179</v>
      </c>
      <c r="B188" s="4" t="s">
        <v>13</v>
      </c>
      <c r="C188" s="4" t="s">
        <v>14</v>
      </c>
      <c r="D188" s="4" t="s">
        <v>15</v>
      </c>
      <c r="E188" s="4" t="s">
        <v>16</v>
      </c>
      <c r="F188" s="4" t="s">
        <v>17</v>
      </c>
      <c r="G188" s="5" t="s">
        <v>18</v>
      </c>
      <c r="H188" s="4" t="s">
        <v>19</v>
      </c>
      <c r="I188" s="4" t="s">
        <v>265</v>
      </c>
      <c r="J188" s="6"/>
      <c r="K188" s="6"/>
      <c r="L188" s="6">
        <v>860000000</v>
      </c>
      <c r="M188" s="6"/>
      <c r="N188" s="6">
        <f t="shared" si="4"/>
        <v>860000000</v>
      </c>
      <c r="O188" s="4" t="s">
        <v>254</v>
      </c>
    </row>
    <row r="189" spans="1:15" ht="60" x14ac:dyDescent="0.25">
      <c r="A189" s="4">
        <f t="shared" si="5"/>
        <v>180</v>
      </c>
      <c r="B189" s="4" t="s">
        <v>232</v>
      </c>
      <c r="C189" s="4" t="s">
        <v>249</v>
      </c>
      <c r="D189" s="4" t="s">
        <v>44</v>
      </c>
      <c r="E189" s="4" t="s">
        <v>45</v>
      </c>
      <c r="F189" s="4" t="s">
        <v>46</v>
      </c>
      <c r="G189" s="5" t="s">
        <v>47</v>
      </c>
      <c r="H189" s="4" t="s">
        <v>48</v>
      </c>
      <c r="I189" s="4" t="s">
        <v>266</v>
      </c>
      <c r="J189" s="8">
        <v>14577250</v>
      </c>
      <c r="K189" s="6">
        <v>500000000</v>
      </c>
      <c r="L189" s="6"/>
      <c r="M189" s="6"/>
      <c r="N189" s="6">
        <f t="shared" si="4"/>
        <v>514577250</v>
      </c>
      <c r="O189" s="4" t="s">
        <v>50</v>
      </c>
    </row>
    <row r="190" spans="1:15" ht="45" x14ac:dyDescent="0.25">
      <c r="A190" s="4">
        <f t="shared" si="5"/>
        <v>181</v>
      </c>
      <c r="B190" s="4" t="s">
        <v>232</v>
      </c>
      <c r="C190" s="4" t="s">
        <v>233</v>
      </c>
      <c r="D190" s="4" t="s">
        <v>234</v>
      </c>
      <c r="E190" s="4" t="s">
        <v>16</v>
      </c>
      <c r="F190" s="4" t="s">
        <v>250</v>
      </c>
      <c r="G190" s="5" t="s">
        <v>251</v>
      </c>
      <c r="H190" s="4" t="s">
        <v>252</v>
      </c>
      <c r="I190" s="4" t="s">
        <v>267</v>
      </c>
      <c r="J190" s="6"/>
      <c r="K190" s="6"/>
      <c r="L190" s="6"/>
      <c r="M190" s="6">
        <v>600000000</v>
      </c>
      <c r="N190" s="6">
        <f t="shared" si="4"/>
        <v>600000000</v>
      </c>
      <c r="O190" s="4" t="s">
        <v>254</v>
      </c>
    </row>
    <row r="191" spans="1:15" ht="45" x14ac:dyDescent="0.25">
      <c r="A191" s="4">
        <f t="shared" si="5"/>
        <v>182</v>
      </c>
      <c r="B191" s="4" t="s">
        <v>232</v>
      </c>
      <c r="C191" s="4" t="s">
        <v>268</v>
      </c>
      <c r="D191" s="4" t="s">
        <v>44</v>
      </c>
      <c r="E191" s="4" t="s">
        <v>45</v>
      </c>
      <c r="F191" s="4" t="s">
        <v>46</v>
      </c>
      <c r="G191" s="5" t="s">
        <v>47</v>
      </c>
      <c r="H191" s="4" t="s">
        <v>48</v>
      </c>
      <c r="I191" s="4" t="s">
        <v>269</v>
      </c>
      <c r="J191" s="6"/>
      <c r="K191" s="6">
        <v>150000000</v>
      </c>
      <c r="L191" s="6"/>
      <c r="M191" s="6"/>
      <c r="N191" s="6">
        <f t="shared" si="4"/>
        <v>150000000</v>
      </c>
      <c r="O191" s="4" t="s">
        <v>50</v>
      </c>
    </row>
    <row r="192" spans="1:15" ht="45" x14ac:dyDescent="0.25">
      <c r="A192" s="4">
        <f t="shared" si="5"/>
        <v>183</v>
      </c>
      <c r="B192" s="4" t="s">
        <v>232</v>
      </c>
      <c r="C192" s="4" t="s">
        <v>268</v>
      </c>
      <c r="D192" s="4" t="s">
        <v>44</v>
      </c>
      <c r="E192" s="4" t="s">
        <v>45</v>
      </c>
      <c r="F192" s="4" t="s">
        <v>46</v>
      </c>
      <c r="G192" s="5" t="s">
        <v>47</v>
      </c>
      <c r="H192" s="4" t="s">
        <v>48</v>
      </c>
      <c r="I192" s="4" t="s">
        <v>270</v>
      </c>
      <c r="J192" s="8">
        <v>76234315</v>
      </c>
      <c r="K192" s="6">
        <v>65000000</v>
      </c>
      <c r="L192" s="6"/>
      <c r="M192" s="6"/>
      <c r="N192" s="6">
        <f t="shared" si="4"/>
        <v>141234315</v>
      </c>
      <c r="O192" s="4" t="s">
        <v>50</v>
      </c>
    </row>
    <row r="193" spans="1:15" ht="45" x14ac:dyDescent="0.25">
      <c r="A193" s="4">
        <f t="shared" si="5"/>
        <v>184</v>
      </c>
      <c r="B193" s="4" t="s">
        <v>232</v>
      </c>
      <c r="C193" s="4" t="s">
        <v>268</v>
      </c>
      <c r="D193" s="4" t="s">
        <v>44</v>
      </c>
      <c r="E193" s="4" t="s">
        <v>45</v>
      </c>
      <c r="F193" s="4" t="s">
        <v>46</v>
      </c>
      <c r="G193" s="5" t="s">
        <v>47</v>
      </c>
      <c r="H193" s="4" t="s">
        <v>48</v>
      </c>
      <c r="I193" s="4" t="s">
        <v>271</v>
      </c>
      <c r="J193" s="6">
        <v>932889575</v>
      </c>
      <c r="K193" s="6">
        <v>1000000000</v>
      </c>
      <c r="L193" s="6"/>
      <c r="M193" s="6"/>
      <c r="N193" s="6">
        <f t="shared" si="4"/>
        <v>1932889575</v>
      </c>
      <c r="O193" s="4" t="s">
        <v>50</v>
      </c>
    </row>
    <row r="194" spans="1:15" ht="75" x14ac:dyDescent="0.25">
      <c r="A194" s="4">
        <f t="shared" si="5"/>
        <v>185</v>
      </c>
      <c r="B194" s="4" t="s">
        <v>232</v>
      </c>
      <c r="C194" s="4" t="s">
        <v>241</v>
      </c>
      <c r="D194" s="4" t="s">
        <v>44</v>
      </c>
      <c r="E194" s="4" t="s">
        <v>45</v>
      </c>
      <c r="F194" s="4" t="s">
        <v>46</v>
      </c>
      <c r="G194" s="5" t="s">
        <v>47</v>
      </c>
      <c r="H194" s="4" t="s">
        <v>48</v>
      </c>
      <c r="I194" s="4" t="s">
        <v>272</v>
      </c>
      <c r="J194" s="8">
        <v>500000564</v>
      </c>
      <c r="K194" s="6"/>
      <c r="L194" s="6"/>
      <c r="M194" s="6"/>
      <c r="N194" s="6">
        <f t="shared" si="4"/>
        <v>500000564</v>
      </c>
      <c r="O194" s="4" t="s">
        <v>50</v>
      </c>
    </row>
    <row r="195" spans="1:15" ht="45" x14ac:dyDescent="0.25">
      <c r="A195" s="4">
        <f t="shared" si="5"/>
        <v>186</v>
      </c>
      <c r="B195" s="4" t="s">
        <v>273</v>
      </c>
      <c r="C195" s="4" t="s">
        <v>274</v>
      </c>
      <c r="D195" s="4" t="s">
        <v>275</v>
      </c>
      <c r="E195" s="4" t="s">
        <v>16</v>
      </c>
      <c r="F195" s="4" t="s">
        <v>276</v>
      </c>
      <c r="G195" s="5" t="s">
        <v>277</v>
      </c>
      <c r="H195" s="4" t="s">
        <v>278</v>
      </c>
      <c r="I195" s="4" t="s">
        <v>279</v>
      </c>
      <c r="J195" s="6">
        <v>153500000</v>
      </c>
      <c r="K195" s="6">
        <v>102000000</v>
      </c>
      <c r="L195" s="6">
        <v>85000000</v>
      </c>
      <c r="M195" s="6">
        <v>85000000</v>
      </c>
      <c r="N195" s="6">
        <f t="shared" si="4"/>
        <v>425500000</v>
      </c>
      <c r="O195" s="4" t="s">
        <v>280</v>
      </c>
    </row>
    <row r="196" spans="1:15" ht="45" x14ac:dyDescent="0.25">
      <c r="A196" s="4">
        <f t="shared" si="5"/>
        <v>187</v>
      </c>
      <c r="B196" s="4" t="s">
        <v>273</v>
      </c>
      <c r="C196" s="4" t="s">
        <v>274</v>
      </c>
      <c r="D196" s="4" t="s">
        <v>275</v>
      </c>
      <c r="E196" s="4" t="s">
        <v>16</v>
      </c>
      <c r="F196" s="4" t="s">
        <v>276</v>
      </c>
      <c r="G196" s="5" t="s">
        <v>277</v>
      </c>
      <c r="H196" s="4" t="s">
        <v>278</v>
      </c>
      <c r="I196" s="4" t="s">
        <v>281</v>
      </c>
      <c r="J196" s="6">
        <v>100000000</v>
      </c>
      <c r="K196" s="6"/>
      <c r="L196" s="6">
        <v>100000000</v>
      </c>
      <c r="M196" s="6">
        <v>200000000</v>
      </c>
      <c r="N196" s="6">
        <f t="shared" si="4"/>
        <v>400000000</v>
      </c>
      <c r="O196" s="4" t="s">
        <v>280</v>
      </c>
    </row>
    <row r="197" spans="1:15" ht="45" x14ac:dyDescent="0.25">
      <c r="A197" s="4">
        <f t="shared" si="5"/>
        <v>188</v>
      </c>
      <c r="B197" s="4" t="s">
        <v>273</v>
      </c>
      <c r="C197" s="4" t="s">
        <v>274</v>
      </c>
      <c r="D197" s="4" t="s">
        <v>275</v>
      </c>
      <c r="E197" s="4" t="s">
        <v>16</v>
      </c>
      <c r="F197" s="4" t="s">
        <v>276</v>
      </c>
      <c r="G197" s="5" t="s">
        <v>277</v>
      </c>
      <c r="H197" s="4" t="s">
        <v>278</v>
      </c>
      <c r="I197" s="4" t="s">
        <v>282</v>
      </c>
      <c r="J197" s="6">
        <v>30000000</v>
      </c>
      <c r="K197" s="6"/>
      <c r="L197" s="6">
        <v>30000000</v>
      </c>
      <c r="M197" s="6">
        <v>120000000</v>
      </c>
      <c r="N197" s="6">
        <f t="shared" si="4"/>
        <v>180000000</v>
      </c>
      <c r="O197" s="4" t="s">
        <v>280</v>
      </c>
    </row>
    <row r="198" spans="1:15" ht="45" x14ac:dyDescent="0.25">
      <c r="A198" s="4">
        <f t="shared" si="5"/>
        <v>189</v>
      </c>
      <c r="B198" s="4" t="s">
        <v>273</v>
      </c>
      <c r="C198" s="4" t="s">
        <v>274</v>
      </c>
      <c r="D198" s="4" t="s">
        <v>275</v>
      </c>
      <c r="E198" s="4" t="s">
        <v>16</v>
      </c>
      <c r="F198" s="4" t="s">
        <v>276</v>
      </c>
      <c r="G198" s="5" t="s">
        <v>277</v>
      </c>
      <c r="H198" s="4" t="s">
        <v>278</v>
      </c>
      <c r="I198" s="4" t="s">
        <v>283</v>
      </c>
      <c r="J198" s="6">
        <v>16500000</v>
      </c>
      <c r="K198" s="6"/>
      <c r="L198" s="6">
        <v>16500000</v>
      </c>
      <c r="M198" s="6"/>
      <c r="N198" s="6">
        <f t="shared" si="4"/>
        <v>33000000</v>
      </c>
      <c r="O198" s="4" t="s">
        <v>280</v>
      </c>
    </row>
    <row r="199" spans="1:15" ht="45" x14ac:dyDescent="0.25">
      <c r="A199" s="4">
        <f t="shared" si="5"/>
        <v>190</v>
      </c>
      <c r="B199" s="4" t="s">
        <v>273</v>
      </c>
      <c r="C199" s="4" t="s">
        <v>274</v>
      </c>
      <c r="D199" s="4" t="s">
        <v>275</v>
      </c>
      <c r="E199" s="4" t="s">
        <v>16</v>
      </c>
      <c r="F199" s="4" t="s">
        <v>276</v>
      </c>
      <c r="G199" s="5">
        <v>1114003390000</v>
      </c>
      <c r="H199" s="4" t="s">
        <v>278</v>
      </c>
      <c r="I199" s="4" t="s">
        <v>284</v>
      </c>
      <c r="J199" s="6">
        <v>1200000000</v>
      </c>
      <c r="K199" s="6">
        <v>300000000</v>
      </c>
      <c r="L199" s="6">
        <v>500000000</v>
      </c>
      <c r="M199" s="6">
        <v>800000000</v>
      </c>
      <c r="N199" s="6">
        <f t="shared" si="4"/>
        <v>2800000000</v>
      </c>
      <c r="O199" s="4" t="s">
        <v>280</v>
      </c>
    </row>
    <row r="200" spans="1:15" ht="45" x14ac:dyDescent="0.25">
      <c r="A200" s="4">
        <f t="shared" si="5"/>
        <v>191</v>
      </c>
      <c r="B200" s="4" t="s">
        <v>273</v>
      </c>
      <c r="C200" s="4" t="s">
        <v>274</v>
      </c>
      <c r="D200" s="4" t="s">
        <v>275</v>
      </c>
      <c r="E200" s="4" t="s">
        <v>16</v>
      </c>
      <c r="F200" s="4" t="s">
        <v>276</v>
      </c>
      <c r="G200" s="5" t="s">
        <v>277</v>
      </c>
      <c r="H200" s="4" t="s">
        <v>278</v>
      </c>
      <c r="I200" s="4" t="s">
        <v>285</v>
      </c>
      <c r="J200" s="6">
        <v>1500000000</v>
      </c>
      <c r="K200" s="6">
        <v>2233000000</v>
      </c>
      <c r="L200" s="6">
        <v>2158500000</v>
      </c>
      <c r="M200" s="6">
        <v>1649000000</v>
      </c>
      <c r="N200" s="6">
        <f t="shared" si="4"/>
        <v>7540500000</v>
      </c>
      <c r="O200" s="4" t="s">
        <v>280</v>
      </c>
    </row>
    <row r="201" spans="1:15" ht="45" x14ac:dyDescent="0.25">
      <c r="A201" s="4">
        <f t="shared" si="5"/>
        <v>192</v>
      </c>
      <c r="B201" s="4" t="s">
        <v>273</v>
      </c>
      <c r="C201" s="4" t="s">
        <v>274</v>
      </c>
      <c r="D201" s="4" t="s">
        <v>275</v>
      </c>
      <c r="E201" s="4" t="s">
        <v>16</v>
      </c>
      <c r="F201" s="4" t="s">
        <v>276</v>
      </c>
      <c r="G201" s="5" t="s">
        <v>277</v>
      </c>
      <c r="H201" s="4" t="s">
        <v>278</v>
      </c>
      <c r="I201" s="4" t="s">
        <v>286</v>
      </c>
      <c r="J201" s="6"/>
      <c r="K201" s="6">
        <v>57000000</v>
      </c>
      <c r="L201" s="6"/>
      <c r="M201" s="6">
        <v>36000000</v>
      </c>
      <c r="N201" s="6">
        <f t="shared" si="4"/>
        <v>93000000</v>
      </c>
      <c r="O201" s="4" t="s">
        <v>280</v>
      </c>
    </row>
    <row r="202" spans="1:15" ht="45" x14ac:dyDescent="0.25">
      <c r="A202" s="4">
        <f t="shared" si="5"/>
        <v>193</v>
      </c>
      <c r="B202" s="4" t="s">
        <v>273</v>
      </c>
      <c r="C202" s="4" t="s">
        <v>274</v>
      </c>
      <c r="D202" s="4" t="s">
        <v>275</v>
      </c>
      <c r="E202" s="4" t="s">
        <v>16</v>
      </c>
      <c r="F202" s="4" t="s">
        <v>276</v>
      </c>
      <c r="G202" s="5" t="s">
        <v>277</v>
      </c>
      <c r="H202" s="4" t="s">
        <v>278</v>
      </c>
      <c r="I202" s="4" t="s">
        <v>287</v>
      </c>
      <c r="J202" s="6"/>
      <c r="K202" s="6">
        <v>308000000</v>
      </c>
      <c r="L202" s="6">
        <v>110000000</v>
      </c>
      <c r="M202" s="6">
        <v>110000000</v>
      </c>
      <c r="N202" s="6">
        <f t="shared" si="4"/>
        <v>528000000</v>
      </c>
      <c r="O202" s="4" t="s">
        <v>280</v>
      </c>
    </row>
    <row r="203" spans="1:15" ht="90" x14ac:dyDescent="0.25">
      <c r="A203" s="4">
        <f t="shared" si="5"/>
        <v>194</v>
      </c>
      <c r="B203" s="4" t="s">
        <v>288</v>
      </c>
      <c r="C203" s="4" t="s">
        <v>289</v>
      </c>
      <c r="D203" s="4" t="s">
        <v>290</v>
      </c>
      <c r="E203" s="4" t="s">
        <v>16</v>
      </c>
      <c r="F203" s="4" t="s">
        <v>291</v>
      </c>
      <c r="G203" s="5" t="s">
        <v>292</v>
      </c>
      <c r="H203" s="4" t="s">
        <v>293</v>
      </c>
      <c r="I203" s="4" t="s">
        <v>294</v>
      </c>
      <c r="J203" s="6">
        <v>650000000</v>
      </c>
      <c r="K203" s="6">
        <v>150000000</v>
      </c>
      <c r="L203" s="6"/>
      <c r="M203" s="6"/>
      <c r="N203" s="6">
        <f t="shared" ref="N203:N236" si="6">SUM(J203:M203)</f>
        <v>800000000</v>
      </c>
      <c r="O203" s="4" t="s">
        <v>295</v>
      </c>
    </row>
    <row r="204" spans="1:15" ht="60" x14ac:dyDescent="0.25">
      <c r="A204" s="4">
        <f t="shared" ref="A204:A236" si="7">+A203+1</f>
        <v>195</v>
      </c>
      <c r="B204" s="4" t="s">
        <v>288</v>
      </c>
      <c r="C204" s="4" t="s">
        <v>296</v>
      </c>
      <c r="D204" s="4" t="s">
        <v>193</v>
      </c>
      <c r="E204" s="4" t="s">
        <v>255</v>
      </c>
      <c r="F204" s="4" t="s">
        <v>256</v>
      </c>
      <c r="G204" s="5" t="s">
        <v>257</v>
      </c>
      <c r="H204" s="4" t="s">
        <v>258</v>
      </c>
      <c r="I204" s="4" t="s">
        <v>297</v>
      </c>
      <c r="J204" s="6">
        <v>400000000</v>
      </c>
      <c r="K204" s="6">
        <v>400000000</v>
      </c>
      <c r="L204" s="6"/>
      <c r="M204" s="6">
        <v>485000000</v>
      </c>
      <c r="N204" s="6">
        <f t="shared" si="6"/>
        <v>1285000000</v>
      </c>
      <c r="O204" s="4" t="s">
        <v>260</v>
      </c>
    </row>
    <row r="205" spans="1:15" ht="60" x14ac:dyDescent="0.25">
      <c r="A205" s="4">
        <f t="shared" si="7"/>
        <v>196</v>
      </c>
      <c r="B205" s="4" t="s">
        <v>288</v>
      </c>
      <c r="C205" s="4" t="s">
        <v>296</v>
      </c>
      <c r="D205" s="4" t="s">
        <v>193</v>
      </c>
      <c r="E205" s="4" t="s">
        <v>255</v>
      </c>
      <c r="F205" s="4" t="s">
        <v>256</v>
      </c>
      <c r="G205" s="5" t="s">
        <v>257</v>
      </c>
      <c r="H205" s="4" t="s">
        <v>258</v>
      </c>
      <c r="I205" s="4" t="s">
        <v>298</v>
      </c>
      <c r="J205" s="6">
        <v>278000000</v>
      </c>
      <c r="K205" s="6"/>
      <c r="L205" s="6"/>
      <c r="M205" s="6"/>
      <c r="N205" s="6">
        <f t="shared" si="6"/>
        <v>278000000</v>
      </c>
      <c r="O205" s="4" t="s">
        <v>260</v>
      </c>
    </row>
    <row r="206" spans="1:15" ht="60" x14ac:dyDescent="0.25">
      <c r="A206" s="4">
        <f t="shared" si="7"/>
        <v>197</v>
      </c>
      <c r="B206" s="4" t="s">
        <v>288</v>
      </c>
      <c r="C206" s="4" t="s">
        <v>296</v>
      </c>
      <c r="D206" s="4" t="s">
        <v>193</v>
      </c>
      <c r="E206" s="4" t="s">
        <v>255</v>
      </c>
      <c r="F206" s="4" t="s">
        <v>256</v>
      </c>
      <c r="G206" s="5" t="s">
        <v>257</v>
      </c>
      <c r="H206" s="4" t="s">
        <v>258</v>
      </c>
      <c r="I206" s="4" t="s">
        <v>299</v>
      </c>
      <c r="J206" s="6">
        <v>800000000</v>
      </c>
      <c r="K206" s="6"/>
      <c r="L206" s="6"/>
      <c r="M206" s="6"/>
      <c r="N206" s="6">
        <f t="shared" si="6"/>
        <v>800000000</v>
      </c>
      <c r="O206" s="4" t="s">
        <v>260</v>
      </c>
    </row>
    <row r="207" spans="1:15" ht="60" x14ac:dyDescent="0.25">
      <c r="A207" s="4">
        <f t="shared" si="7"/>
        <v>198</v>
      </c>
      <c r="B207" s="4" t="s">
        <v>288</v>
      </c>
      <c r="C207" s="4" t="s">
        <v>296</v>
      </c>
      <c r="D207" s="4" t="s">
        <v>193</v>
      </c>
      <c r="E207" s="4" t="s">
        <v>255</v>
      </c>
      <c r="F207" s="4" t="s">
        <v>256</v>
      </c>
      <c r="G207" s="5" t="s">
        <v>257</v>
      </c>
      <c r="H207" s="4" t="s">
        <v>258</v>
      </c>
      <c r="I207" s="4" t="s">
        <v>300</v>
      </c>
      <c r="J207" s="6"/>
      <c r="K207" s="6">
        <f>50000000+210000000</f>
        <v>260000000</v>
      </c>
      <c r="L207" s="6"/>
      <c r="M207" s="6">
        <v>65000000</v>
      </c>
      <c r="N207" s="6">
        <f t="shared" si="6"/>
        <v>325000000</v>
      </c>
      <c r="O207" s="4" t="s">
        <v>260</v>
      </c>
    </row>
    <row r="208" spans="1:15" ht="60" x14ac:dyDescent="0.25">
      <c r="A208" s="4">
        <f t="shared" si="7"/>
        <v>199</v>
      </c>
      <c r="B208" s="4" t="s">
        <v>13</v>
      </c>
      <c r="C208" s="4" t="s">
        <v>296</v>
      </c>
      <c r="D208" s="4" t="s">
        <v>15</v>
      </c>
      <c r="E208" s="4" t="s">
        <v>16</v>
      </c>
      <c r="F208" s="4" t="s">
        <v>17</v>
      </c>
      <c r="G208" s="5" t="s">
        <v>18</v>
      </c>
      <c r="H208" s="4" t="s">
        <v>19</v>
      </c>
      <c r="I208" s="4" t="s">
        <v>301</v>
      </c>
      <c r="J208" s="6"/>
      <c r="K208" s="6">
        <v>400000000</v>
      </c>
      <c r="L208" s="6"/>
      <c r="M208" s="6"/>
      <c r="N208" s="6">
        <f t="shared" si="6"/>
        <v>400000000</v>
      </c>
      <c r="O208" s="4" t="s">
        <v>260</v>
      </c>
    </row>
    <row r="209" spans="1:15" ht="60" x14ac:dyDescent="0.25">
      <c r="A209" s="4">
        <f t="shared" si="7"/>
        <v>200</v>
      </c>
      <c r="B209" s="4" t="s">
        <v>288</v>
      </c>
      <c r="C209" s="4" t="s">
        <v>296</v>
      </c>
      <c r="D209" s="4" t="s">
        <v>193</v>
      </c>
      <c r="E209" s="4" t="s">
        <v>255</v>
      </c>
      <c r="F209" s="4" t="s">
        <v>256</v>
      </c>
      <c r="G209" s="5" t="s">
        <v>257</v>
      </c>
      <c r="H209" s="4" t="s">
        <v>258</v>
      </c>
      <c r="I209" s="4" t="s">
        <v>302</v>
      </c>
      <c r="J209" s="6"/>
      <c r="K209" s="6"/>
      <c r="L209" s="6">
        <v>530000000</v>
      </c>
      <c r="M209" s="6"/>
      <c r="N209" s="6">
        <f t="shared" si="6"/>
        <v>530000000</v>
      </c>
      <c r="O209" s="4" t="s">
        <v>260</v>
      </c>
    </row>
    <row r="210" spans="1:15" ht="60" x14ac:dyDescent="0.25">
      <c r="A210" s="4">
        <f t="shared" si="7"/>
        <v>201</v>
      </c>
      <c r="B210" s="4" t="s">
        <v>13</v>
      </c>
      <c r="C210" s="4" t="s">
        <v>296</v>
      </c>
      <c r="D210" s="4" t="s">
        <v>15</v>
      </c>
      <c r="E210" s="4" t="s">
        <v>16</v>
      </c>
      <c r="F210" s="4" t="s">
        <v>17</v>
      </c>
      <c r="G210" s="5" t="s">
        <v>18</v>
      </c>
      <c r="H210" s="4" t="s">
        <v>19</v>
      </c>
      <c r="I210" s="4" t="s">
        <v>303</v>
      </c>
      <c r="J210" s="6"/>
      <c r="K210" s="6"/>
      <c r="L210" s="6">
        <v>80000000</v>
      </c>
      <c r="M210" s="6"/>
      <c r="N210" s="6">
        <f t="shared" si="6"/>
        <v>80000000</v>
      </c>
      <c r="O210" s="4" t="s">
        <v>260</v>
      </c>
    </row>
    <row r="211" spans="1:15" ht="75" x14ac:dyDescent="0.25">
      <c r="A211" s="4">
        <f t="shared" si="7"/>
        <v>202</v>
      </c>
      <c r="B211" s="4" t="s">
        <v>232</v>
      </c>
      <c r="C211" s="4" t="s">
        <v>304</v>
      </c>
      <c r="D211" s="4" t="s">
        <v>193</v>
      </c>
      <c r="E211" s="4" t="s">
        <v>255</v>
      </c>
      <c r="F211" s="4" t="s">
        <v>256</v>
      </c>
      <c r="G211" s="5" t="s">
        <v>257</v>
      </c>
      <c r="H211" s="4" t="s">
        <v>258</v>
      </c>
      <c r="I211" s="4" t="s">
        <v>305</v>
      </c>
      <c r="J211" s="6">
        <v>1893000000</v>
      </c>
      <c r="K211" s="6"/>
      <c r="L211" s="6"/>
      <c r="M211" s="6"/>
      <c r="N211" s="6">
        <f t="shared" si="6"/>
        <v>1893000000</v>
      </c>
      <c r="O211" s="4" t="s">
        <v>260</v>
      </c>
    </row>
    <row r="212" spans="1:15" ht="60" x14ac:dyDescent="0.25">
      <c r="A212" s="4">
        <f t="shared" si="7"/>
        <v>203</v>
      </c>
      <c r="B212" s="4" t="s">
        <v>288</v>
      </c>
      <c r="C212" s="4" t="s">
        <v>296</v>
      </c>
      <c r="D212" s="4" t="s">
        <v>193</v>
      </c>
      <c r="E212" s="4" t="s">
        <v>255</v>
      </c>
      <c r="F212" s="4" t="s">
        <v>256</v>
      </c>
      <c r="G212" s="5" t="s">
        <v>257</v>
      </c>
      <c r="H212" s="4" t="s">
        <v>258</v>
      </c>
      <c r="I212" s="4" t="s">
        <v>306</v>
      </c>
      <c r="J212" s="6">
        <v>1100000000</v>
      </c>
      <c r="K212" s="6">
        <v>620000000</v>
      </c>
      <c r="L212" s="6">
        <v>900000000</v>
      </c>
      <c r="M212" s="6"/>
      <c r="N212" s="6">
        <f t="shared" si="6"/>
        <v>2620000000</v>
      </c>
      <c r="O212" s="4" t="s">
        <v>260</v>
      </c>
    </row>
    <row r="213" spans="1:15" ht="90" x14ac:dyDescent="0.25">
      <c r="A213" s="4">
        <f t="shared" si="7"/>
        <v>204</v>
      </c>
      <c r="B213" s="4" t="s">
        <v>288</v>
      </c>
      <c r="C213" s="4" t="s">
        <v>296</v>
      </c>
      <c r="D213" s="4" t="s">
        <v>193</v>
      </c>
      <c r="E213" s="4" t="s">
        <v>255</v>
      </c>
      <c r="F213" s="4" t="s">
        <v>256</v>
      </c>
      <c r="G213" s="5" t="s">
        <v>257</v>
      </c>
      <c r="H213" s="4" t="s">
        <v>258</v>
      </c>
      <c r="I213" s="4" t="s">
        <v>307</v>
      </c>
      <c r="J213" s="6"/>
      <c r="K213" s="6">
        <v>470000000</v>
      </c>
      <c r="L213" s="6"/>
      <c r="M213" s="6"/>
      <c r="N213" s="6">
        <f t="shared" si="6"/>
        <v>470000000</v>
      </c>
      <c r="O213" s="4" t="s">
        <v>260</v>
      </c>
    </row>
    <row r="214" spans="1:15" ht="60" x14ac:dyDescent="0.25">
      <c r="A214" s="4">
        <f t="shared" si="7"/>
        <v>205</v>
      </c>
      <c r="B214" s="4" t="s">
        <v>288</v>
      </c>
      <c r="C214" s="4" t="s">
        <v>296</v>
      </c>
      <c r="D214" s="4" t="s">
        <v>193</v>
      </c>
      <c r="E214" s="4" t="s">
        <v>255</v>
      </c>
      <c r="F214" s="4" t="s">
        <v>256</v>
      </c>
      <c r="G214" s="5" t="s">
        <v>257</v>
      </c>
      <c r="H214" s="4" t="s">
        <v>258</v>
      </c>
      <c r="I214" s="4" t="s">
        <v>308</v>
      </c>
      <c r="J214" s="6"/>
      <c r="K214" s="6"/>
      <c r="L214" s="6">
        <v>1357000000</v>
      </c>
      <c r="M214" s="6"/>
      <c r="N214" s="6">
        <f t="shared" si="6"/>
        <v>1357000000</v>
      </c>
      <c r="O214" s="4" t="s">
        <v>260</v>
      </c>
    </row>
    <row r="215" spans="1:15" ht="60" x14ac:dyDescent="0.25">
      <c r="A215" s="4">
        <f t="shared" si="7"/>
        <v>206</v>
      </c>
      <c r="B215" s="4" t="s">
        <v>288</v>
      </c>
      <c r="C215" s="4" t="s">
        <v>296</v>
      </c>
      <c r="D215" s="4" t="s">
        <v>193</v>
      </c>
      <c r="E215" s="4" t="s">
        <v>255</v>
      </c>
      <c r="F215" s="4" t="s">
        <v>256</v>
      </c>
      <c r="G215" s="5" t="s">
        <v>257</v>
      </c>
      <c r="H215" s="4" t="s">
        <v>258</v>
      </c>
      <c r="I215" s="4" t="s">
        <v>309</v>
      </c>
      <c r="J215" s="6"/>
      <c r="K215" s="6"/>
      <c r="L215" s="6"/>
      <c r="M215" s="6">
        <v>1242850000</v>
      </c>
      <c r="N215" s="6">
        <f t="shared" si="6"/>
        <v>1242850000</v>
      </c>
      <c r="O215" s="4" t="s">
        <v>260</v>
      </c>
    </row>
    <row r="216" spans="1:15" ht="75" x14ac:dyDescent="0.25">
      <c r="A216" s="4">
        <f t="shared" si="7"/>
        <v>207</v>
      </c>
      <c r="B216" s="4" t="s">
        <v>288</v>
      </c>
      <c r="C216" s="4" t="s">
        <v>296</v>
      </c>
      <c r="D216" s="4" t="s">
        <v>193</v>
      </c>
      <c r="E216" s="4" t="s">
        <v>255</v>
      </c>
      <c r="F216" s="4" t="s">
        <v>310</v>
      </c>
      <c r="G216" s="5" t="s">
        <v>311</v>
      </c>
      <c r="H216" s="4" t="s">
        <v>312</v>
      </c>
      <c r="I216" s="4" t="s">
        <v>313</v>
      </c>
      <c r="J216" s="6">
        <f>750000000+120000000</f>
        <v>870000000</v>
      </c>
      <c r="K216" s="6">
        <v>6000000000</v>
      </c>
      <c r="L216" s="6">
        <v>6000000000</v>
      </c>
      <c r="M216" s="6"/>
      <c r="N216" s="6">
        <f t="shared" si="6"/>
        <v>12870000000</v>
      </c>
      <c r="O216" s="4" t="s">
        <v>260</v>
      </c>
    </row>
    <row r="217" spans="1:15" ht="75" x14ac:dyDescent="0.25">
      <c r="A217" s="4">
        <f t="shared" si="7"/>
        <v>208</v>
      </c>
      <c r="B217" s="4" t="s">
        <v>288</v>
      </c>
      <c r="C217" s="4" t="s">
        <v>296</v>
      </c>
      <c r="D217" s="4" t="s">
        <v>193</v>
      </c>
      <c r="E217" s="4" t="s">
        <v>255</v>
      </c>
      <c r="F217" s="4" t="s">
        <v>310</v>
      </c>
      <c r="G217" s="5" t="s">
        <v>311</v>
      </c>
      <c r="H217" s="4" t="s">
        <v>312</v>
      </c>
      <c r="I217" s="4" t="s">
        <v>314</v>
      </c>
      <c r="J217" s="6">
        <v>261000000</v>
      </c>
      <c r="K217" s="6">
        <v>500000000</v>
      </c>
      <c r="L217" s="6">
        <v>1000000000</v>
      </c>
      <c r="M217" s="6"/>
      <c r="N217" s="6">
        <f t="shared" si="6"/>
        <v>1761000000</v>
      </c>
      <c r="O217" s="4" t="s">
        <v>260</v>
      </c>
    </row>
    <row r="218" spans="1:15" ht="75" x14ac:dyDescent="0.25">
      <c r="A218" s="4">
        <f t="shared" si="7"/>
        <v>209</v>
      </c>
      <c r="B218" s="4" t="s">
        <v>288</v>
      </c>
      <c r="C218" s="4" t="s">
        <v>296</v>
      </c>
      <c r="D218" s="4" t="s">
        <v>193</v>
      </c>
      <c r="E218" s="4" t="s">
        <v>255</v>
      </c>
      <c r="F218" s="4" t="s">
        <v>310</v>
      </c>
      <c r="G218" s="5" t="s">
        <v>311</v>
      </c>
      <c r="H218" s="4" t="s">
        <v>312</v>
      </c>
      <c r="I218" s="4" t="s">
        <v>315</v>
      </c>
      <c r="J218" s="6">
        <v>704000000</v>
      </c>
      <c r="K218" s="6">
        <v>2000000000</v>
      </c>
      <c r="L218" s="6">
        <v>4000000000</v>
      </c>
      <c r="M218" s="6"/>
      <c r="N218" s="6">
        <f t="shared" si="6"/>
        <v>6704000000</v>
      </c>
      <c r="O218" s="4" t="s">
        <v>260</v>
      </c>
    </row>
    <row r="219" spans="1:15" ht="75" x14ac:dyDescent="0.25">
      <c r="A219" s="4">
        <f t="shared" si="7"/>
        <v>210</v>
      </c>
      <c r="B219" s="4" t="s">
        <v>288</v>
      </c>
      <c r="C219" s="4" t="s">
        <v>296</v>
      </c>
      <c r="D219" s="4" t="s">
        <v>193</v>
      </c>
      <c r="E219" s="4" t="s">
        <v>255</v>
      </c>
      <c r="F219" s="4" t="s">
        <v>310</v>
      </c>
      <c r="G219" s="5" t="s">
        <v>311</v>
      </c>
      <c r="H219" s="4" t="s">
        <v>312</v>
      </c>
      <c r="I219" s="4" t="s">
        <v>316</v>
      </c>
      <c r="J219" s="6"/>
      <c r="K219" s="6">
        <v>2200000000</v>
      </c>
      <c r="L219" s="6">
        <v>740000000</v>
      </c>
      <c r="M219" s="6"/>
      <c r="N219" s="6">
        <f t="shared" si="6"/>
        <v>2940000000</v>
      </c>
      <c r="O219" s="4" t="s">
        <v>260</v>
      </c>
    </row>
    <row r="220" spans="1:15" ht="45" x14ac:dyDescent="0.25">
      <c r="A220" s="4">
        <f t="shared" si="7"/>
        <v>211</v>
      </c>
      <c r="B220" s="4" t="s">
        <v>13</v>
      </c>
      <c r="C220" s="4" t="s">
        <v>296</v>
      </c>
      <c r="D220" s="4" t="s">
        <v>15</v>
      </c>
      <c r="E220" s="4" t="s">
        <v>16</v>
      </c>
      <c r="F220" s="4" t="s">
        <v>17</v>
      </c>
      <c r="G220" s="5" t="s">
        <v>18</v>
      </c>
      <c r="H220" s="4" t="s">
        <v>19</v>
      </c>
      <c r="I220" s="4" t="s">
        <v>317</v>
      </c>
      <c r="J220" s="6"/>
      <c r="K220" s="6">
        <f>400000000+500000000</f>
        <v>900000000</v>
      </c>
      <c r="L220" s="6">
        <v>800000000</v>
      </c>
      <c r="M220" s="6">
        <v>920000000</v>
      </c>
      <c r="N220" s="6">
        <f t="shared" si="6"/>
        <v>2620000000</v>
      </c>
      <c r="O220" s="4" t="s">
        <v>260</v>
      </c>
    </row>
    <row r="221" spans="1:15" ht="45" x14ac:dyDescent="0.25">
      <c r="A221" s="4">
        <f t="shared" si="7"/>
        <v>212</v>
      </c>
      <c r="B221" s="4" t="s">
        <v>13</v>
      </c>
      <c r="C221" s="4" t="s">
        <v>14</v>
      </c>
      <c r="D221" s="4" t="s">
        <v>15</v>
      </c>
      <c r="E221" s="4" t="s">
        <v>16</v>
      </c>
      <c r="F221" s="4" t="s">
        <v>17</v>
      </c>
      <c r="G221" s="5" t="s">
        <v>18</v>
      </c>
      <c r="H221" s="4" t="s">
        <v>19</v>
      </c>
      <c r="I221" s="4" t="s">
        <v>318</v>
      </c>
      <c r="J221" s="6"/>
      <c r="K221" s="6">
        <f>200000000+200000000</f>
        <v>400000000</v>
      </c>
      <c r="L221" s="6">
        <v>300000000</v>
      </c>
      <c r="M221" s="6">
        <v>350000000</v>
      </c>
      <c r="N221" s="6">
        <f t="shared" si="6"/>
        <v>1050000000</v>
      </c>
      <c r="O221" s="4" t="s">
        <v>260</v>
      </c>
    </row>
    <row r="222" spans="1:15" ht="60" x14ac:dyDescent="0.25">
      <c r="A222" s="4">
        <f t="shared" si="7"/>
        <v>213</v>
      </c>
      <c r="B222" s="4" t="s">
        <v>288</v>
      </c>
      <c r="C222" s="4" t="s">
        <v>296</v>
      </c>
      <c r="D222" s="4" t="s">
        <v>193</v>
      </c>
      <c r="E222" s="4" t="s">
        <v>255</v>
      </c>
      <c r="F222" s="4" t="s">
        <v>256</v>
      </c>
      <c r="G222" s="5" t="s">
        <v>257</v>
      </c>
      <c r="H222" s="4" t="s">
        <v>258</v>
      </c>
      <c r="I222" s="4" t="s">
        <v>319</v>
      </c>
      <c r="J222" s="6">
        <v>200000000</v>
      </c>
      <c r="K222" s="6">
        <v>300000000</v>
      </c>
      <c r="L222" s="6">
        <v>360000000</v>
      </c>
      <c r="M222" s="6">
        <v>450000000</v>
      </c>
      <c r="N222" s="6">
        <f t="shared" si="6"/>
        <v>1310000000</v>
      </c>
      <c r="O222" s="4" t="s">
        <v>260</v>
      </c>
    </row>
    <row r="223" spans="1:15" ht="60" x14ac:dyDescent="0.25">
      <c r="A223" s="4">
        <f t="shared" si="7"/>
        <v>214</v>
      </c>
      <c r="B223" s="4" t="s">
        <v>288</v>
      </c>
      <c r="C223" s="4" t="s">
        <v>296</v>
      </c>
      <c r="D223" s="4" t="s">
        <v>193</v>
      </c>
      <c r="E223" s="4" t="s">
        <v>255</v>
      </c>
      <c r="F223" s="4" t="s">
        <v>256</v>
      </c>
      <c r="G223" s="5" t="s">
        <v>257</v>
      </c>
      <c r="H223" s="4" t="s">
        <v>258</v>
      </c>
      <c r="I223" s="4" t="s">
        <v>320</v>
      </c>
      <c r="J223" s="6">
        <v>400000000</v>
      </c>
      <c r="K223" s="6"/>
      <c r="L223" s="6"/>
      <c r="M223" s="6"/>
      <c r="N223" s="6">
        <f t="shared" si="6"/>
        <v>400000000</v>
      </c>
      <c r="O223" s="4" t="s">
        <v>260</v>
      </c>
    </row>
    <row r="224" spans="1:15" ht="60" x14ac:dyDescent="0.25">
      <c r="A224" s="4">
        <f t="shared" si="7"/>
        <v>215</v>
      </c>
      <c r="B224" s="4" t="s">
        <v>288</v>
      </c>
      <c r="C224" s="4" t="s">
        <v>296</v>
      </c>
      <c r="D224" s="4" t="s">
        <v>193</v>
      </c>
      <c r="E224" s="4" t="s">
        <v>255</v>
      </c>
      <c r="F224" s="4" t="s">
        <v>256</v>
      </c>
      <c r="G224" s="5" t="s">
        <v>257</v>
      </c>
      <c r="H224" s="4" t="s">
        <v>258</v>
      </c>
      <c r="I224" s="4" t="s">
        <v>321</v>
      </c>
      <c r="J224" s="6">
        <v>350000000</v>
      </c>
      <c r="K224" s="6">
        <v>520000000</v>
      </c>
      <c r="L224" s="6">
        <v>400000000</v>
      </c>
      <c r="M224" s="6">
        <v>450000000</v>
      </c>
      <c r="N224" s="6">
        <f t="shared" si="6"/>
        <v>1720000000</v>
      </c>
      <c r="O224" s="4" t="s">
        <v>260</v>
      </c>
    </row>
    <row r="225" spans="1:15" ht="60" x14ac:dyDescent="0.25">
      <c r="A225" s="4">
        <f t="shared" si="7"/>
        <v>216</v>
      </c>
      <c r="B225" s="4" t="s">
        <v>288</v>
      </c>
      <c r="C225" s="4" t="s">
        <v>296</v>
      </c>
      <c r="D225" s="4" t="s">
        <v>193</v>
      </c>
      <c r="E225" s="4" t="s">
        <v>255</v>
      </c>
      <c r="F225" s="4" t="s">
        <v>256</v>
      </c>
      <c r="G225" s="5" t="s">
        <v>257</v>
      </c>
      <c r="H225" s="4" t="s">
        <v>258</v>
      </c>
      <c r="I225" s="4" t="s">
        <v>322</v>
      </c>
      <c r="J225" s="6">
        <v>600000000</v>
      </c>
      <c r="K225" s="6">
        <v>800000000</v>
      </c>
      <c r="L225" s="6">
        <v>850000000</v>
      </c>
      <c r="M225" s="6">
        <v>950000000</v>
      </c>
      <c r="N225" s="6">
        <f t="shared" si="6"/>
        <v>3200000000</v>
      </c>
      <c r="O225" s="4" t="s">
        <v>260</v>
      </c>
    </row>
    <row r="226" spans="1:15" ht="60" x14ac:dyDescent="0.25">
      <c r="A226" s="4">
        <f t="shared" si="7"/>
        <v>217</v>
      </c>
      <c r="B226" s="4" t="s">
        <v>288</v>
      </c>
      <c r="C226" s="4" t="s">
        <v>296</v>
      </c>
      <c r="D226" s="4" t="s">
        <v>193</v>
      </c>
      <c r="E226" s="4" t="s">
        <v>255</v>
      </c>
      <c r="F226" s="4" t="s">
        <v>256</v>
      </c>
      <c r="G226" s="5" t="s">
        <v>257</v>
      </c>
      <c r="H226" s="4" t="s">
        <v>258</v>
      </c>
      <c r="I226" s="4" t="s">
        <v>323</v>
      </c>
      <c r="J226" s="6">
        <v>750000000</v>
      </c>
      <c r="K226" s="6">
        <v>850000000</v>
      </c>
      <c r="L226" s="6">
        <v>900000000</v>
      </c>
      <c r="M226" s="6">
        <v>800000000</v>
      </c>
      <c r="N226" s="6">
        <f t="shared" si="6"/>
        <v>3300000000</v>
      </c>
      <c r="O226" s="4" t="s">
        <v>260</v>
      </c>
    </row>
    <row r="227" spans="1:15" ht="60" x14ac:dyDescent="0.25">
      <c r="A227" s="4">
        <f t="shared" si="7"/>
        <v>218</v>
      </c>
      <c r="B227" s="4" t="s">
        <v>288</v>
      </c>
      <c r="C227" s="4" t="s">
        <v>296</v>
      </c>
      <c r="D227" s="4" t="s">
        <v>193</v>
      </c>
      <c r="E227" s="4" t="s">
        <v>255</v>
      </c>
      <c r="F227" s="4" t="s">
        <v>256</v>
      </c>
      <c r="G227" s="5" t="s">
        <v>257</v>
      </c>
      <c r="H227" s="4" t="s">
        <v>258</v>
      </c>
      <c r="I227" s="4" t="s">
        <v>324</v>
      </c>
      <c r="J227" s="6"/>
      <c r="K227" s="6">
        <v>70000000</v>
      </c>
      <c r="L227" s="6"/>
      <c r="M227" s="6">
        <v>400000000</v>
      </c>
      <c r="N227" s="6">
        <f t="shared" si="6"/>
        <v>470000000</v>
      </c>
      <c r="O227" s="4" t="s">
        <v>260</v>
      </c>
    </row>
    <row r="228" spans="1:15" ht="60" x14ac:dyDescent="0.25">
      <c r="A228" s="4">
        <f t="shared" si="7"/>
        <v>219</v>
      </c>
      <c r="B228" s="4" t="s">
        <v>288</v>
      </c>
      <c r="C228" s="4" t="s">
        <v>296</v>
      </c>
      <c r="D228" s="4" t="s">
        <v>193</v>
      </c>
      <c r="E228" s="4" t="s">
        <v>255</v>
      </c>
      <c r="F228" s="4" t="s">
        <v>256</v>
      </c>
      <c r="G228" s="5" t="s">
        <v>257</v>
      </c>
      <c r="H228" s="4" t="s">
        <v>258</v>
      </c>
      <c r="I228" s="4" t="s">
        <v>325</v>
      </c>
      <c r="J228" s="6"/>
      <c r="K228" s="6">
        <v>1000000000</v>
      </c>
      <c r="L228" s="6"/>
      <c r="M228" s="6"/>
      <c r="N228" s="6">
        <f t="shared" si="6"/>
        <v>1000000000</v>
      </c>
      <c r="O228" s="4" t="s">
        <v>260</v>
      </c>
    </row>
    <row r="229" spans="1:15" ht="60" x14ac:dyDescent="0.25">
      <c r="A229" s="4">
        <f t="shared" si="7"/>
        <v>220</v>
      </c>
      <c r="B229" s="4" t="s">
        <v>288</v>
      </c>
      <c r="C229" s="4" t="s">
        <v>296</v>
      </c>
      <c r="D229" s="4" t="s">
        <v>193</v>
      </c>
      <c r="E229" s="4" t="s">
        <v>255</v>
      </c>
      <c r="F229" s="4" t="s">
        <v>256</v>
      </c>
      <c r="G229" s="5" t="s">
        <v>257</v>
      </c>
      <c r="H229" s="4" t="s">
        <v>258</v>
      </c>
      <c r="I229" s="4" t="s">
        <v>326</v>
      </c>
      <c r="J229" s="6"/>
      <c r="K229" s="6"/>
      <c r="L229" s="6">
        <v>450000000</v>
      </c>
      <c r="M229" s="6"/>
      <c r="N229" s="6">
        <f t="shared" si="6"/>
        <v>450000000</v>
      </c>
      <c r="O229" s="4" t="s">
        <v>260</v>
      </c>
    </row>
    <row r="230" spans="1:15" ht="60" x14ac:dyDescent="0.25">
      <c r="A230" s="4">
        <f t="shared" si="7"/>
        <v>221</v>
      </c>
      <c r="B230" s="4" t="s">
        <v>288</v>
      </c>
      <c r="C230" s="4" t="s">
        <v>296</v>
      </c>
      <c r="D230" s="4" t="s">
        <v>193</v>
      </c>
      <c r="E230" s="4" t="s">
        <v>255</v>
      </c>
      <c r="F230" s="4" t="s">
        <v>256</v>
      </c>
      <c r="G230" s="5" t="s">
        <v>257</v>
      </c>
      <c r="H230" s="4" t="s">
        <v>258</v>
      </c>
      <c r="I230" s="4" t="s">
        <v>327</v>
      </c>
      <c r="J230" s="6"/>
      <c r="K230" s="6"/>
      <c r="L230" s="6"/>
      <c r="M230" s="6">
        <v>915000000</v>
      </c>
      <c r="N230" s="6">
        <f t="shared" si="6"/>
        <v>915000000</v>
      </c>
      <c r="O230" s="4" t="s">
        <v>260</v>
      </c>
    </row>
    <row r="231" spans="1:15" ht="45" x14ac:dyDescent="0.25">
      <c r="A231" s="4">
        <f t="shared" si="7"/>
        <v>222</v>
      </c>
      <c r="B231" s="4" t="s">
        <v>288</v>
      </c>
      <c r="C231" s="4" t="s">
        <v>328</v>
      </c>
      <c r="D231" s="4" t="s">
        <v>15</v>
      </c>
      <c r="E231" s="4" t="s">
        <v>16</v>
      </c>
      <c r="F231" s="4" t="s">
        <v>17</v>
      </c>
      <c r="G231" s="5" t="s">
        <v>18</v>
      </c>
      <c r="H231" s="4" t="s">
        <v>19</v>
      </c>
      <c r="I231" s="4" t="s">
        <v>329</v>
      </c>
      <c r="J231" s="6"/>
      <c r="K231" s="6">
        <v>500000000</v>
      </c>
      <c r="L231" s="6"/>
      <c r="M231" s="6"/>
      <c r="N231" s="6">
        <f t="shared" si="6"/>
        <v>500000000</v>
      </c>
      <c r="O231" s="4" t="s">
        <v>295</v>
      </c>
    </row>
    <row r="232" spans="1:15" ht="90" x14ac:dyDescent="0.25">
      <c r="A232" s="4">
        <f t="shared" si="7"/>
        <v>223</v>
      </c>
      <c r="B232" s="4" t="s">
        <v>288</v>
      </c>
      <c r="C232" s="4" t="s">
        <v>289</v>
      </c>
      <c r="D232" s="4" t="s">
        <v>290</v>
      </c>
      <c r="E232" s="4" t="s">
        <v>255</v>
      </c>
      <c r="F232" s="4" t="s">
        <v>291</v>
      </c>
      <c r="G232" s="5" t="s">
        <v>292</v>
      </c>
      <c r="H232" s="4" t="s">
        <v>293</v>
      </c>
      <c r="I232" s="4" t="s">
        <v>330</v>
      </c>
      <c r="J232" s="6"/>
      <c r="K232" s="6">
        <v>850000000</v>
      </c>
      <c r="L232" s="6">
        <v>950000000</v>
      </c>
      <c r="M232" s="6">
        <v>1000000000</v>
      </c>
      <c r="N232" s="6">
        <f t="shared" si="6"/>
        <v>2800000000</v>
      </c>
      <c r="O232" s="4" t="s">
        <v>295</v>
      </c>
    </row>
    <row r="233" spans="1:15" ht="90" x14ac:dyDescent="0.25">
      <c r="A233" s="4">
        <f t="shared" si="7"/>
        <v>224</v>
      </c>
      <c r="B233" s="4" t="s">
        <v>288</v>
      </c>
      <c r="C233" s="4" t="s">
        <v>289</v>
      </c>
      <c r="D233" s="4" t="s">
        <v>290</v>
      </c>
      <c r="E233" s="4" t="s">
        <v>255</v>
      </c>
      <c r="F233" s="4" t="s">
        <v>291</v>
      </c>
      <c r="G233" s="5" t="s">
        <v>292</v>
      </c>
      <c r="H233" s="4" t="s">
        <v>293</v>
      </c>
      <c r="I233" s="4" t="s">
        <v>331</v>
      </c>
      <c r="J233" s="6">
        <v>150000000</v>
      </c>
      <c r="K233" s="6">
        <v>150000000</v>
      </c>
      <c r="L233" s="6"/>
      <c r="M233" s="6"/>
      <c r="N233" s="6">
        <f t="shared" si="6"/>
        <v>300000000</v>
      </c>
      <c r="O233" s="4" t="s">
        <v>295</v>
      </c>
    </row>
    <row r="234" spans="1:15" ht="90" x14ac:dyDescent="0.25">
      <c r="A234" s="4">
        <f t="shared" si="7"/>
        <v>225</v>
      </c>
      <c r="B234" s="4" t="s">
        <v>288</v>
      </c>
      <c r="C234" s="4" t="s">
        <v>289</v>
      </c>
      <c r="D234" s="4" t="s">
        <v>290</v>
      </c>
      <c r="E234" s="4" t="s">
        <v>255</v>
      </c>
      <c r="F234" s="4" t="s">
        <v>291</v>
      </c>
      <c r="G234" s="5" t="s">
        <v>292</v>
      </c>
      <c r="H234" s="4" t="s">
        <v>293</v>
      </c>
      <c r="I234" s="4" t="s">
        <v>332</v>
      </c>
      <c r="J234" s="6">
        <v>400000000</v>
      </c>
      <c r="K234" s="6"/>
      <c r="L234" s="6"/>
      <c r="M234" s="6"/>
      <c r="N234" s="6">
        <f t="shared" si="6"/>
        <v>400000000</v>
      </c>
      <c r="O234" s="4" t="s">
        <v>295</v>
      </c>
    </row>
    <row r="235" spans="1:15" ht="90" x14ac:dyDescent="0.25">
      <c r="A235" s="4">
        <f t="shared" si="7"/>
        <v>226</v>
      </c>
      <c r="B235" s="4" t="s">
        <v>288</v>
      </c>
      <c r="C235" s="4" t="s">
        <v>289</v>
      </c>
      <c r="D235" s="4" t="s">
        <v>290</v>
      </c>
      <c r="E235" s="4" t="s">
        <v>255</v>
      </c>
      <c r="F235" s="4" t="s">
        <v>291</v>
      </c>
      <c r="G235" s="5" t="s">
        <v>292</v>
      </c>
      <c r="H235" s="4" t="s">
        <v>293</v>
      </c>
      <c r="I235" s="4" t="s">
        <v>333</v>
      </c>
      <c r="J235" s="6"/>
      <c r="K235" s="6"/>
      <c r="L235" s="6">
        <v>200000000</v>
      </c>
      <c r="M235" s="6">
        <v>250000000</v>
      </c>
      <c r="N235" s="6">
        <f t="shared" si="6"/>
        <v>450000000</v>
      </c>
      <c r="O235" s="4" t="s">
        <v>295</v>
      </c>
    </row>
    <row r="236" spans="1:15" ht="90" x14ac:dyDescent="0.25">
      <c r="A236" s="4">
        <f t="shared" si="7"/>
        <v>227</v>
      </c>
      <c r="B236" s="4" t="s">
        <v>288</v>
      </c>
      <c r="C236" s="4" t="s">
        <v>296</v>
      </c>
      <c r="D236" s="4" t="s">
        <v>234</v>
      </c>
      <c r="E236" s="4" t="s">
        <v>252</v>
      </c>
      <c r="F236" s="4" t="s">
        <v>256</v>
      </c>
      <c r="G236" s="5" t="s">
        <v>257</v>
      </c>
      <c r="H236" s="4" t="s">
        <v>258</v>
      </c>
      <c r="I236" s="4" t="s">
        <v>334</v>
      </c>
      <c r="J236" s="6"/>
      <c r="K236" s="6"/>
      <c r="L236" s="6"/>
      <c r="M236" s="6">
        <v>400000000</v>
      </c>
      <c r="N236" s="6">
        <f t="shared" si="6"/>
        <v>400000000</v>
      </c>
      <c r="O236" s="4" t="s">
        <v>254</v>
      </c>
    </row>
    <row r="237" spans="1:15" x14ac:dyDescent="0.25">
      <c r="I237" s="13" t="s">
        <v>401</v>
      </c>
      <c r="J237" s="14">
        <f>+SUBTOTAL(9,J10:J236)</f>
        <v>303511161490</v>
      </c>
      <c r="K237" s="14">
        <f>+SUBTOTAL(9,K10:K236)</f>
        <v>207628228032</v>
      </c>
      <c r="L237" s="14">
        <f>+SUBTOTAL(9,L10:L236)</f>
        <v>243033775186</v>
      </c>
      <c r="M237" s="14">
        <f>+SUBTOTAL(9,M10:M236)</f>
        <v>274284111345</v>
      </c>
      <c r="N237" s="14">
        <f>+SUBTOTAL(9,N10:N236)</f>
        <v>1028457276053</v>
      </c>
      <c r="O237" s="10"/>
    </row>
    <row r="238" spans="1:15" x14ac:dyDescent="0.25">
      <c r="I238" s="13" t="s">
        <v>402</v>
      </c>
      <c r="J238" s="15">
        <f>+J237/1000000</f>
        <v>303511.16149000003</v>
      </c>
      <c r="K238" s="15">
        <f>+K237/1000000</f>
        <v>207628.22803200001</v>
      </c>
      <c r="L238" s="15">
        <f>+L237/1000000</f>
        <v>243033.77518600001</v>
      </c>
      <c r="M238" s="15">
        <f>+M237/1000000</f>
        <v>274284.11134499998</v>
      </c>
      <c r="N238" s="15">
        <f>+N237/1000000</f>
        <v>1028457.276053</v>
      </c>
      <c r="O238" s="10"/>
    </row>
    <row r="239" spans="1:15" x14ac:dyDescent="0.25">
      <c r="O239" s="10"/>
    </row>
    <row r="240" spans="1:15" x14ac:dyDescent="0.25">
      <c r="O240" s="10"/>
    </row>
  </sheetData>
  <mergeCells count="10">
    <mergeCell ref="F8:H8"/>
    <mergeCell ref="I8:I9"/>
    <mergeCell ref="J8:N8"/>
    <mergeCell ref="O8:O9"/>
    <mergeCell ref="A7:O7"/>
    <mergeCell ref="A8:A9"/>
    <mergeCell ref="B8:B9"/>
    <mergeCell ref="C8:C9"/>
    <mergeCell ref="D8:D9"/>
    <mergeCell ref="E8:E9"/>
  </mergeCells>
  <pageMargins left="0.70866141732283472" right="0.70866141732283472" top="0.74803149606299213" bottom="0.74803149606299213" header="0.31496062992125984" footer="0.31496062992125984"/>
  <pageSetup scale="32" fitToHeight="30" orientation="landscape" horizontalDpi="4294967294" verticalDpi="4294967294" r:id="rId1"/>
  <headerFooter>
    <oddFooter>Página &amp;P&amp;R&amp;F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4</vt:lpstr>
      <vt:lpstr>'ANEXO 4'!Área_de_impresión</vt:lpstr>
      <vt:lpstr>'ANEXO 4'!Títulos_a_imprimir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Marvalyn Hudgson</dc:creator>
  <cp:lastModifiedBy>Usuario de Windows</cp:lastModifiedBy>
  <cp:lastPrinted>2015-03-03T14:44:42Z</cp:lastPrinted>
  <dcterms:created xsi:type="dcterms:W3CDTF">2015-02-27T20:11:06Z</dcterms:created>
  <dcterms:modified xsi:type="dcterms:W3CDTF">2015-07-13T22:07:19Z</dcterms:modified>
</cp:coreProperties>
</file>